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EW -2016\2019\Lili_Otcheti\MOEW_31 12 2018_za oditen doklad\"/>
    </mc:Choice>
  </mc:AlternateContent>
  <bookViews>
    <workbookView xWindow="0" yWindow="0" windowWidth="21600" windowHeight="9645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/>
  <c r="E96" i="1"/>
  <c r="J95" i="1"/>
  <c r="I95" i="1"/>
  <c r="H95" i="1"/>
  <c r="G95" i="1"/>
  <c r="F95" i="1"/>
  <c r="E95" i="1"/>
  <c r="J94" i="1"/>
  <c r="I94" i="1"/>
  <c r="H94" i="1"/>
  <c r="G94" i="1"/>
  <c r="F94" i="1"/>
  <c r="E94" i="1"/>
  <c r="J93" i="1"/>
  <c r="I93" i="1"/>
  <c r="H93" i="1"/>
  <c r="G93" i="1"/>
  <c r="F93" i="1"/>
  <c r="E93" i="1"/>
  <c r="J92" i="1"/>
  <c r="I92" i="1"/>
  <c r="H92" i="1"/>
  <c r="G92" i="1"/>
  <c r="F92" i="1"/>
  <c r="E92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/>
  <c r="E88" i="1"/>
  <c r="J87" i="1"/>
  <c r="J86" i="1" s="1"/>
  <c r="J66" i="1" s="1"/>
  <c r="I87" i="1"/>
  <c r="H87" i="1"/>
  <c r="H86" i="1" s="1"/>
  <c r="H66" i="1" s="1"/>
  <c r="G87" i="1"/>
  <c r="F87" i="1"/>
  <c r="F86" i="1" s="1"/>
  <c r="E87" i="1"/>
  <c r="M86" i="1"/>
  <c r="L86" i="1"/>
  <c r="K86" i="1"/>
  <c r="I86" i="1"/>
  <c r="G86" i="1"/>
  <c r="E86" i="1"/>
  <c r="J85" i="1"/>
  <c r="I85" i="1"/>
  <c r="H85" i="1"/>
  <c r="G85" i="1"/>
  <c r="F85" i="1" s="1"/>
  <c r="E85" i="1"/>
  <c r="J84" i="1"/>
  <c r="I84" i="1"/>
  <c r="H84" i="1"/>
  <c r="G84" i="1"/>
  <c r="F84" i="1" s="1"/>
  <c r="E84" i="1"/>
  <c r="J83" i="1"/>
  <c r="I83" i="1"/>
  <c r="H83" i="1"/>
  <c r="G83" i="1"/>
  <c r="F83" i="1" s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/>
  <c r="E79" i="1"/>
  <c r="J78" i="1"/>
  <c r="I78" i="1"/>
  <c r="H78" i="1"/>
  <c r="G78" i="1"/>
  <c r="F78" i="1"/>
  <c r="E78" i="1"/>
  <c r="M77" i="1"/>
  <c r="L77" i="1"/>
  <c r="K77" i="1"/>
  <c r="J77" i="1"/>
  <c r="I77" i="1"/>
  <c r="H77" i="1"/>
  <c r="G77" i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F68" i="1" s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E68" i="1"/>
  <c r="F67" i="1"/>
  <c r="M66" i="1"/>
  <c r="L66" i="1"/>
  <c r="K66" i="1"/>
  <c r="I66" i="1"/>
  <c r="G66" i="1"/>
  <c r="E66" i="1"/>
  <c r="J63" i="1"/>
  <c r="I63" i="1"/>
  <c r="H63" i="1"/>
  <c r="G63" i="1"/>
  <c r="F63" i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J56" i="1"/>
  <c r="H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 s="1"/>
  <c r="E45" i="1"/>
  <c r="J44" i="1"/>
  <c r="I44" i="1"/>
  <c r="H44" i="1"/>
  <c r="G44" i="1"/>
  <c r="F44" i="1" s="1"/>
  <c r="E44" i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F41" i="1" s="1"/>
  <c r="E41" i="1"/>
  <c r="J40" i="1"/>
  <c r="I40" i="1"/>
  <c r="H40" i="1"/>
  <c r="G40" i="1"/>
  <c r="F40" i="1" s="1"/>
  <c r="E40" i="1"/>
  <c r="J39" i="1"/>
  <c r="I39" i="1"/>
  <c r="H39" i="1"/>
  <c r="G39" i="1"/>
  <c r="E39" i="1"/>
  <c r="M38" i="1"/>
  <c r="L38" i="1"/>
  <c r="K38" i="1"/>
  <c r="J38" i="1"/>
  <c r="I38" i="1"/>
  <c r="H38" i="1"/>
  <c r="G38" i="1"/>
  <c r="E38" i="1"/>
  <c r="J37" i="1"/>
  <c r="I37" i="1"/>
  <c r="H37" i="1"/>
  <c r="G37" i="1"/>
  <c r="F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J25" i="1" s="1"/>
  <c r="I26" i="1"/>
  <c r="H26" i="1"/>
  <c r="H25" i="1" s="1"/>
  <c r="G26" i="1"/>
  <c r="F26" i="1"/>
  <c r="F25" i="1" s="1"/>
  <c r="E26" i="1"/>
  <c r="M25" i="1"/>
  <c r="L25" i="1"/>
  <c r="K25" i="1"/>
  <c r="I25" i="1"/>
  <c r="G25" i="1"/>
  <c r="E25" i="1"/>
  <c r="F24" i="1"/>
  <c r="J23" i="1"/>
  <c r="J22" i="1" s="1"/>
  <c r="J64" i="1" s="1"/>
  <c r="I23" i="1"/>
  <c r="H23" i="1"/>
  <c r="H22" i="1" s="1"/>
  <c r="H64" i="1" s="1"/>
  <c r="G23" i="1"/>
  <c r="F23" i="1"/>
  <c r="F22" i="1" s="1"/>
  <c r="E23" i="1"/>
  <c r="M22" i="1"/>
  <c r="M64" i="1" s="1"/>
  <c r="M65" i="1" s="1"/>
  <c r="L22" i="1"/>
  <c r="L64" i="1" s="1"/>
  <c r="L65" i="1" s="1"/>
  <c r="K22" i="1"/>
  <c r="K64" i="1" s="1"/>
  <c r="K65" i="1" s="1"/>
  <c r="I22" i="1"/>
  <c r="G22" i="1"/>
  <c r="E22" i="1"/>
  <c r="E64" i="1" s="1"/>
  <c r="F15" i="1"/>
  <c r="E15" i="1"/>
  <c r="F13" i="1"/>
  <c r="E13" i="1"/>
  <c r="B13" i="1"/>
  <c r="I11" i="1"/>
  <c r="H11" i="1"/>
  <c r="F11" i="1"/>
  <c r="B11" i="1"/>
  <c r="B8" i="1"/>
  <c r="E105" i="1" l="1"/>
  <c r="E65" i="1"/>
  <c r="I64" i="1"/>
  <c r="F39" i="1"/>
  <c r="F38" i="1" s="1"/>
  <c r="F77" i="1"/>
  <c r="F66" i="1" s="1"/>
  <c r="F64" i="1"/>
  <c r="H105" i="1"/>
  <c r="H65" i="1"/>
  <c r="J105" i="1"/>
  <c r="J65" i="1"/>
  <c r="G56" i="1"/>
  <c r="G64" i="1" s="1"/>
  <c r="G105" i="1" l="1"/>
  <c r="G65" i="1"/>
  <c r="B105" i="1"/>
  <c r="F105" i="1"/>
  <c r="F65" i="1"/>
  <c r="B65" i="1" s="1"/>
  <c r="I105" i="1"/>
  <c r="I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<sst xmlns="http://schemas.openxmlformats.org/spreadsheetml/2006/main" count="247" uniqueCount="175">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</sst>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EW%20-2016/2019/Lili_Otcheti/B3_2018_04_19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ОКОЛНАТА СРЕДА И ВОДИТЕ</v>
          </cell>
          <cell r="F9">
            <v>43465</v>
          </cell>
          <cell r="H9">
            <v>697371</v>
          </cell>
          <cell r="I9">
            <v>19000000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745165</v>
          </cell>
          <cell r="G75">
            <v>627876</v>
          </cell>
          <cell r="H75">
            <v>259965</v>
          </cell>
          <cell r="I75">
            <v>13888</v>
          </cell>
          <cell r="J75">
            <v>0</v>
          </cell>
        </row>
        <row r="78">
          <cell r="E78">
            <v>442020</v>
          </cell>
          <cell r="G78">
            <v>458097</v>
          </cell>
          <cell r="I78">
            <v>11183</v>
          </cell>
        </row>
        <row r="79">
          <cell r="E79">
            <v>36180</v>
          </cell>
          <cell r="G79">
            <v>24717</v>
          </cell>
          <cell r="I79">
            <v>2705</v>
          </cell>
        </row>
        <row r="91">
          <cell r="E91">
            <v>55500000</v>
          </cell>
          <cell r="G91">
            <v>41683723</v>
          </cell>
          <cell r="H91">
            <v>0</v>
          </cell>
          <cell r="I91">
            <v>47456</v>
          </cell>
          <cell r="J91">
            <v>2391987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900000</v>
          </cell>
          <cell r="G109">
            <v>1434062</v>
          </cell>
          <cell r="H109">
            <v>0</v>
          </cell>
          <cell r="I109">
            <v>144</v>
          </cell>
          <cell r="J109">
            <v>1119929</v>
          </cell>
        </row>
        <row r="113">
          <cell r="E113">
            <v>-3194691</v>
          </cell>
          <cell r="G113">
            <v>35158</v>
          </cell>
          <cell r="H113">
            <v>0</v>
          </cell>
          <cell r="I113">
            <v>94</v>
          </cell>
          <cell r="J113">
            <v>-6773555</v>
          </cell>
        </row>
        <row r="122">
          <cell r="E122">
            <v>-723456</v>
          </cell>
          <cell r="G122">
            <v>-826974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7107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3336200</v>
          </cell>
          <cell r="G138">
            <v>3404274</v>
          </cell>
        </row>
        <row r="140">
          <cell r="E140">
            <v>0</v>
          </cell>
          <cell r="G140">
            <v>30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19444954</v>
          </cell>
          <cell r="G188">
            <v>17046524</v>
          </cell>
          <cell r="H188">
            <v>0</v>
          </cell>
          <cell r="I188">
            <v>-3330</v>
          </cell>
          <cell r="J188">
            <v>2353590</v>
          </cell>
        </row>
        <row r="191">
          <cell r="E191">
            <v>2651934</v>
          </cell>
          <cell r="G191">
            <v>2306069</v>
          </cell>
          <cell r="H191">
            <v>0</v>
          </cell>
          <cell r="I191">
            <v>48528</v>
          </cell>
          <cell r="J191">
            <v>283759</v>
          </cell>
        </row>
        <row r="197">
          <cell r="E197">
            <v>6247388</v>
          </cell>
          <cell r="G197">
            <v>0</v>
          </cell>
          <cell r="H197">
            <v>0</v>
          </cell>
          <cell r="I197">
            <v>0</v>
          </cell>
          <cell r="J197">
            <v>6214454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18455883</v>
          </cell>
          <cell r="G206">
            <v>17391063</v>
          </cell>
          <cell r="H206">
            <v>-60282</v>
          </cell>
          <cell r="I206">
            <v>1049899</v>
          </cell>
          <cell r="J206">
            <v>3363</v>
          </cell>
        </row>
        <row r="224">
          <cell r="E224">
            <v>557274</v>
          </cell>
          <cell r="G224">
            <v>538621</v>
          </cell>
          <cell r="H224">
            <v>0</v>
          </cell>
          <cell r="I224">
            <v>16739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259965</v>
          </cell>
          <cell r="G239">
            <v>0</v>
          </cell>
          <cell r="H239">
            <v>259965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23265</v>
          </cell>
          <cell r="G260">
            <v>23265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6120</v>
          </cell>
          <cell r="G272">
            <v>6120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654435</v>
          </cell>
          <cell r="G273">
            <v>651003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280972</v>
          </cell>
          <cell r="G277">
            <v>280564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2809912</v>
          </cell>
          <cell r="G278">
            <v>2800926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482627</v>
          </cell>
          <cell r="G286">
            <v>482627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67638778</v>
          </cell>
          <cell r="G377">
            <v>41858714</v>
          </cell>
          <cell r="H377">
            <v>0</v>
          </cell>
          <cell r="I377">
            <v>0</v>
          </cell>
          <cell r="J377">
            <v>11109882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-6951893</v>
          </cell>
          <cell r="G393">
            <v>-6227453</v>
          </cell>
          <cell r="H393">
            <v>0</v>
          </cell>
          <cell r="I393">
            <v>0</v>
          </cell>
          <cell r="J393">
            <v>-677161</v>
          </cell>
        </row>
        <row r="398">
          <cell r="E398">
            <v>-2616988</v>
          </cell>
          <cell r="G398">
            <v>-2697964</v>
          </cell>
          <cell r="H398">
            <v>92890</v>
          </cell>
          <cell r="I398">
            <v>-6307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-62758386</v>
          </cell>
          <cell r="G404">
            <v>-52180638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-3261640</v>
          </cell>
          <cell r="H408">
            <v>0</v>
          </cell>
          <cell r="I408">
            <v>0</v>
          </cell>
          <cell r="J408">
            <v>3261640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82">
          <cell r="E482">
            <v>599547</v>
          </cell>
          <cell r="H482">
            <v>599547</v>
          </cell>
        </row>
        <row r="495">
          <cell r="E495">
            <v>-599547</v>
          </cell>
          <cell r="H495">
            <v>-599547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18557264</v>
          </cell>
          <cell r="H526">
            <v>83836</v>
          </cell>
          <cell r="I526">
            <v>-65999</v>
          </cell>
          <cell r="J526">
            <v>-1569832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-7724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8546</v>
          </cell>
          <cell r="H546">
            <v>0</v>
          </cell>
          <cell r="I546">
            <v>1474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3400614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-3411305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I582">
            <v>-534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-895303</v>
          </cell>
          <cell r="H593">
            <v>-226317</v>
          </cell>
          <cell r="I593">
            <v>1121620</v>
          </cell>
          <cell r="J593">
            <v>0</v>
          </cell>
        </row>
        <row r="596">
          <cell r="E596">
            <v>0</v>
          </cell>
          <cell r="G596">
            <v>-231714</v>
          </cell>
          <cell r="H596">
            <v>-226317</v>
          </cell>
          <cell r="I596">
            <v>458031</v>
          </cell>
          <cell r="J596">
            <v>0</v>
          </cell>
        </row>
        <row r="602">
          <cell r="G602" t="str">
            <v>ИВА ТАЛАНОВА</v>
          </cell>
        </row>
        <row r="605">
          <cell r="D605" t="str">
            <v>Лилия Паунова</v>
          </cell>
          <cell r="G605" t="str">
            <v>АДРИАНА ВАСИЛЕВА</v>
          </cell>
        </row>
        <row r="607">
          <cell r="B607" t="str">
            <v>11.02.2019 г.</v>
          </cell>
          <cell r="E607" t="str">
            <v>940 63 15</v>
          </cell>
          <cell r="H607" t="str">
            <v>lpaunova@moew.government.bg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противодействие на корупцията и за отнемане на незаконно придобитото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„Научно-производствен център“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20" zoomScale="75" zoomScaleNormal="75" workbookViewId="0">
      <selection activeCell="O30" sqref="O3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ОКОЛНАТА СРЕДА И ВОДИТЕ</v>
      </c>
      <c r="C11" s="22"/>
      <c r="D11" s="22"/>
      <c r="E11" s="23" t="s">
        <v>0</v>
      </c>
      <c r="F11" s="24">
        <f>[1]OTCHET!F9</f>
        <v>43465</v>
      </c>
      <c r="G11" s="25" t="s">
        <v>1</v>
      </c>
      <c r="H11" s="26">
        <f>+[1]OTCHET!H9</f>
        <v>697371</v>
      </c>
      <c r="I11" s="27">
        <f>+[1]OTCHET!I9</f>
        <v>19000000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околната среда и водите</v>
      </c>
      <c r="C13" s="33"/>
      <c r="D13" s="33"/>
      <c r="E13" s="38" t="str">
        <f>+[1]OTCHET!E12</f>
        <v>код по ЕБК:</v>
      </c>
      <c r="F13" s="39" t="str">
        <f>+[1]OTCHET!F12</f>
        <v>1900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56563218</v>
      </c>
      <c r="F22" s="110">
        <f t="shared" si="0"/>
        <v>43425164</v>
      </c>
      <c r="G22" s="111">
        <f t="shared" si="0"/>
        <v>46365256</v>
      </c>
      <c r="H22" s="112">
        <f t="shared" si="0"/>
        <v>259965</v>
      </c>
      <c r="I22" s="112">
        <f t="shared" si="0"/>
        <v>61582</v>
      </c>
      <c r="J22" s="113">
        <f t="shared" si="0"/>
        <v>-3261639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56563218</v>
      </c>
      <c r="F25" s="135">
        <f>+F26+F30+F31+F32+F33</f>
        <v>43425134</v>
      </c>
      <c r="G25" s="136">
        <f t="shared" ref="G25:M25" si="2">+G26+G30+G31+G32+G33</f>
        <v>46365226</v>
      </c>
      <c r="H25" s="137">
        <f>+H26+H30+H31+H32+H33</f>
        <v>259965</v>
      </c>
      <c r="I25" s="137">
        <f>+I26+I30+I31+I32+I33</f>
        <v>61582</v>
      </c>
      <c r="J25" s="138">
        <f>+J26+J30+J31+J32+J33</f>
        <v>-3261639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745165</v>
      </c>
      <c r="F26" s="141">
        <f t="shared" si="1"/>
        <v>901729</v>
      </c>
      <c r="G26" s="142">
        <f>[1]OTCHET!G75</f>
        <v>627876</v>
      </c>
      <c r="H26" s="143">
        <f>[1]OTCHET!H75</f>
        <v>259965</v>
      </c>
      <c r="I26" s="143">
        <f>[1]OTCHET!I75</f>
        <v>13888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442020</v>
      </c>
      <c r="F28" s="156">
        <f t="shared" si="1"/>
        <v>469280</v>
      </c>
      <c r="G28" s="157">
        <f>[1]OTCHET!G78</f>
        <v>458097</v>
      </c>
      <c r="H28" s="158">
        <f>[1]OTCHET!H78</f>
        <v>0</v>
      </c>
      <c r="I28" s="158">
        <f>[1]OTCHET!I78</f>
        <v>11183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36180</v>
      </c>
      <c r="F29" s="164">
        <f t="shared" si="1"/>
        <v>27422</v>
      </c>
      <c r="G29" s="165">
        <f>+[1]OTCHET!G79+[1]OTCHET!G80</f>
        <v>24717</v>
      </c>
      <c r="H29" s="166">
        <f>+[1]OTCHET!H79+[1]OTCHET!H80</f>
        <v>0</v>
      </c>
      <c r="I29" s="166">
        <f>+[1]OTCHET!I79+[1]OTCHET!I80</f>
        <v>2705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55500000</v>
      </c>
      <c r="F30" s="170">
        <f t="shared" si="1"/>
        <v>44123166</v>
      </c>
      <c r="G30" s="171">
        <f>[1]OTCHET!G91+[1]OTCHET!G94+[1]OTCHET!G95</f>
        <v>41683723</v>
      </c>
      <c r="H30" s="172">
        <f>[1]OTCHET!H91+[1]OTCHET!H94+[1]OTCHET!H95</f>
        <v>0</v>
      </c>
      <c r="I30" s="172">
        <f>[1]OTCHET!I91+[1]OTCHET!I94+[1]OTCHET!I95</f>
        <v>47456</v>
      </c>
      <c r="J30" s="173">
        <f>[1]OTCHET!J91+[1]OTCHET!J94+[1]OTCHET!J95</f>
        <v>2391987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900000</v>
      </c>
      <c r="F31" s="176">
        <f t="shared" si="1"/>
        <v>2554135</v>
      </c>
      <c r="G31" s="177">
        <f>[1]OTCHET!G109</f>
        <v>1434062</v>
      </c>
      <c r="H31" s="178">
        <f>[1]OTCHET!H109</f>
        <v>0</v>
      </c>
      <c r="I31" s="178">
        <f>[1]OTCHET!I109</f>
        <v>144</v>
      </c>
      <c r="J31" s="179">
        <f>[1]OTCHET!J109</f>
        <v>1119929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-581947</v>
      </c>
      <c r="F32" s="176">
        <f t="shared" si="1"/>
        <v>-4161003</v>
      </c>
      <c r="G32" s="177">
        <f>[1]OTCHET!G113+[1]OTCHET!G122+[1]OTCHET!G138+[1]OTCHET!G139</f>
        <v>2612458</v>
      </c>
      <c r="H32" s="178">
        <f>[1]OTCHET!H113+[1]OTCHET!H122+[1]OTCHET!H138+[1]OTCHET!H139</f>
        <v>0</v>
      </c>
      <c r="I32" s="178">
        <f>[1]OTCHET!I113+[1]OTCHET!I122+[1]OTCHET!I138+[1]OTCHET!I139</f>
        <v>94</v>
      </c>
      <c r="J32" s="179">
        <f>[1]OTCHET!J113+[1]OTCHET!J122+[1]OTCHET!J138+[1]OTCHET!J139</f>
        <v>-6773555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7107</v>
      </c>
      <c r="G33" s="129">
        <f>[1]OTCHET!G126</f>
        <v>7107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30</v>
      </c>
      <c r="G36" s="200">
        <f>+[1]OTCHET!G140</f>
        <v>30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51874729</v>
      </c>
      <c r="F38" s="217">
        <f t="shared" si="3"/>
        <v>51693467</v>
      </c>
      <c r="G38" s="218">
        <f t="shared" si="3"/>
        <v>41526782</v>
      </c>
      <c r="H38" s="219">
        <f t="shared" si="3"/>
        <v>199683</v>
      </c>
      <c r="I38" s="219">
        <f t="shared" si="3"/>
        <v>1111836</v>
      </c>
      <c r="J38" s="220">
        <f t="shared" si="3"/>
        <v>8855166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28344276</v>
      </c>
      <c r="F39" s="229">
        <f t="shared" si="4"/>
        <v>28249594</v>
      </c>
      <c r="G39" s="230">
        <f t="shared" si="4"/>
        <v>19352593</v>
      </c>
      <c r="H39" s="231">
        <f t="shared" si="4"/>
        <v>0</v>
      </c>
      <c r="I39" s="231">
        <f t="shared" si="4"/>
        <v>45198</v>
      </c>
      <c r="J39" s="232">
        <f t="shared" si="4"/>
        <v>8851803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19444954</v>
      </c>
      <c r="F40" s="237">
        <f t="shared" si="1"/>
        <v>19396784</v>
      </c>
      <c r="G40" s="238">
        <f>[1]OTCHET!G188</f>
        <v>17046524</v>
      </c>
      <c r="H40" s="239">
        <f>[1]OTCHET!H188</f>
        <v>0</v>
      </c>
      <c r="I40" s="239">
        <f>[1]OTCHET!I188</f>
        <v>-3330</v>
      </c>
      <c r="J40" s="240">
        <f>[1]OTCHET!J188</f>
        <v>2353590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2651934</v>
      </c>
      <c r="F41" s="245">
        <f t="shared" si="1"/>
        <v>2638356</v>
      </c>
      <c r="G41" s="246">
        <f>[1]OTCHET!G191</f>
        <v>2306069</v>
      </c>
      <c r="H41" s="247">
        <f>[1]OTCHET!H191</f>
        <v>0</v>
      </c>
      <c r="I41" s="247">
        <f>[1]OTCHET!I191</f>
        <v>48528</v>
      </c>
      <c r="J41" s="248">
        <f>[1]OTCHET!J191</f>
        <v>283759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6247388</v>
      </c>
      <c r="F42" s="252">
        <f t="shared" si="1"/>
        <v>6214454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6214454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19667592</v>
      </c>
      <c r="F43" s="258">
        <f t="shared" si="1"/>
        <v>19590406</v>
      </c>
      <c r="G43" s="259">
        <f>+[1]OTCHET!G206+[1]OTCHET!G224+[1]OTCHET!G273</f>
        <v>18580687</v>
      </c>
      <c r="H43" s="260">
        <f>+[1]OTCHET!H206+[1]OTCHET!H224+[1]OTCHET!H273</f>
        <v>-60282</v>
      </c>
      <c r="I43" s="260">
        <f>+[1]OTCHET!I206+[1]OTCHET!I224+[1]OTCHET!I273</f>
        <v>1066638</v>
      </c>
      <c r="J43" s="261">
        <f>+[1]OTCHET!J206+[1]OTCHET!J224+[1]OTCHET!J273</f>
        <v>3363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259965</v>
      </c>
      <c r="F44" s="128">
        <f t="shared" si="1"/>
        <v>259965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259965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259965</v>
      </c>
      <c r="F45" s="264">
        <f t="shared" si="1"/>
        <v>259965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259965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23265</v>
      </c>
      <c r="F46" s="258">
        <f t="shared" si="1"/>
        <v>23265</v>
      </c>
      <c r="G46" s="259">
        <f>+[1]OTCHET!G257+[1]OTCHET!G258+[1]OTCHET!G259+[1]OTCHET!G260</f>
        <v>23265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6120</v>
      </c>
      <c r="F48" s="176">
        <f t="shared" si="1"/>
        <v>6120</v>
      </c>
      <c r="G48" s="171">
        <f>+[1]OTCHET!G267+[1]OTCHET!G271+[1]OTCHET!G272</f>
        <v>6120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3573511</v>
      </c>
      <c r="F49" s="176">
        <f t="shared" si="1"/>
        <v>3564117</v>
      </c>
      <c r="G49" s="177">
        <f>[1]OTCHET!G277+[1]OTCHET!G278+[1]OTCHET!G286+[1]OTCHET!G289</f>
        <v>3564117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-4688489</v>
      </c>
      <c r="F56" s="301">
        <f t="shared" si="5"/>
        <v>-8728037</v>
      </c>
      <c r="G56" s="302">
        <f t="shared" si="5"/>
        <v>-22508981</v>
      </c>
      <c r="H56" s="303">
        <f t="shared" si="5"/>
        <v>92890</v>
      </c>
      <c r="I56" s="304">
        <f t="shared" si="5"/>
        <v>-6307</v>
      </c>
      <c r="J56" s="305">
        <f t="shared" si="5"/>
        <v>13694361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67638778</v>
      </c>
      <c r="F57" s="307">
        <f t="shared" si="1"/>
        <v>52968596</v>
      </c>
      <c r="G57" s="308">
        <f>+[1]OTCHET!G363+[1]OTCHET!G377+[1]OTCHET!G390</f>
        <v>41858714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11109882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-72327267</v>
      </c>
      <c r="F58" s="312">
        <f t="shared" si="1"/>
        <v>-61696633</v>
      </c>
      <c r="G58" s="313">
        <f>+[1]OTCHET!G385+[1]OTCHET!G393+[1]OTCHET!G398+[1]OTCHET!G401+[1]OTCHET!G404+[1]OTCHET!G407+[1]OTCHET!G408+[1]OTCHET!G411+[1]OTCHET!G424+[1]OTCHET!G425+[1]OTCHET!G426+[1]OTCHET!G427+[1]OTCHET!G428</f>
        <v>-64367695</v>
      </c>
      <c r="H58" s="314">
        <f>+[1]OTCHET!H385+[1]OTCHET!H393+[1]OTCHET!H398+[1]OTCHET!H401+[1]OTCHET!H404+[1]OTCHET!H407+[1]OTCHET!H408+[1]OTCHET!H411+[1]OTCHET!H424+[1]OTCHET!H425+[1]OTCHET!H426+[1]OTCHET!H427+[1]OTCHET!H428</f>
        <v>92890</v>
      </c>
      <c r="I58" s="314">
        <f>+[1]OTCHET!I385+[1]OTCHET!I393+[1]OTCHET!I398+[1]OTCHET!I401+[1]OTCHET!I404+[1]OTCHET!I407+[1]OTCHET!I408+[1]OTCHET!I411+[1]OTCHET!I424+[1]OTCHET!I425+[1]OTCHET!I426+[1]OTCHET!I427+[1]OTCHET!I428</f>
        <v>-6307</v>
      </c>
      <c r="J58" s="315">
        <f>+[1]OTCHET!J385+[1]OTCHET!J393+[1]OTCHET!J398+[1]OTCHET!J401+[1]OTCHET!J404+[1]OTCHET!J407+[1]OTCHET!J408+[1]OTCHET!J411+[1]OTCHET!J424+[1]OTCHET!J425+[1]OTCHET!J426+[1]OTCHET!J427+[1]OTCHET!J428</f>
        <v>2584479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-16996340</v>
      </c>
      <c r="G64" s="345">
        <f t="shared" si="6"/>
        <v>-17670507</v>
      </c>
      <c r="H64" s="346">
        <f t="shared" si="6"/>
        <v>153172</v>
      </c>
      <c r="I64" s="346">
        <f t="shared" si="6"/>
        <v>-1056561</v>
      </c>
      <c r="J64" s="347">
        <f t="shared" si="6"/>
        <v>1577556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16996340</v>
      </c>
      <c r="G66" s="357">
        <f t="shared" ref="G66:L66" si="8">SUM(+G68+G76+G77+G84+G85+G86+G89+G90+G91+G92+G93+G94+G95)</f>
        <v>17670507</v>
      </c>
      <c r="H66" s="358">
        <f>SUM(+H68+H76+H77+H84+H85+H86+H89+H90+H91+H92+H93+H94+H95)</f>
        <v>-153172</v>
      </c>
      <c r="I66" s="358">
        <f>SUM(+I68+I76+I77+I84+I85+I86+I89+I90+I91+I92+I93+I94+I95)</f>
        <v>1056561</v>
      </c>
      <c r="J66" s="359">
        <f>SUM(+J68+J76+J77+J84+J85+J86+J89+J90+J91+J92+J93+J94+J95)</f>
        <v>-1577556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-599547</v>
      </c>
      <c r="F68" s="317">
        <f>SUM(F69:F75)</f>
        <v>-599547</v>
      </c>
      <c r="G68" s="318">
        <f t="shared" ref="G68:M68" si="9">SUM(G69:G75)</f>
        <v>0</v>
      </c>
      <c r="H68" s="319">
        <f>SUM(H69:H75)</f>
        <v>-599547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-599547</v>
      </c>
      <c r="F70" s="383">
        <f t="shared" si="1"/>
        <v>-599547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-599547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599547</v>
      </c>
      <c r="F77" s="317">
        <f>SUM(F78:F83)</f>
        <v>599547</v>
      </c>
      <c r="G77" s="318">
        <f t="shared" ref="G77:M77" si="10">SUM(G78:G83)</f>
        <v>0</v>
      </c>
      <c r="H77" s="319">
        <f>SUM(H78:H83)</f>
        <v>599547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599547</v>
      </c>
      <c r="F83" s="390">
        <f t="shared" si="1"/>
        <v>599547</v>
      </c>
      <c r="G83" s="391">
        <f>+[1]OTCHET!G482</f>
        <v>0</v>
      </c>
      <c r="H83" s="392">
        <f>+[1]OTCHET!H482</f>
        <v>599547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17015289</v>
      </c>
      <c r="G86" s="318">
        <f t="shared" ref="G86:M86" si="11">+G87+G88</f>
        <v>18565810</v>
      </c>
      <c r="H86" s="319">
        <f>+H87+H88</f>
        <v>83836</v>
      </c>
      <c r="I86" s="319">
        <f>+I87+I88</f>
        <v>-64525</v>
      </c>
      <c r="J86" s="320">
        <f>+J87+J88</f>
        <v>-1569832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17015289</v>
      </c>
      <c r="G88" s="391">
        <f>+[1]OTCHET!G523+[1]OTCHET!G526+[1]OTCHET!G546</f>
        <v>18565810</v>
      </c>
      <c r="H88" s="392">
        <f>+[1]OTCHET!H523+[1]OTCHET!H526+[1]OTCHET!H546</f>
        <v>83836</v>
      </c>
      <c r="I88" s="392">
        <f>+[1]OTCHET!I523+[1]OTCHET!I526+[1]OTCHET!I546</f>
        <v>-64525</v>
      </c>
      <c r="J88" s="393">
        <f>+[1]OTCHET!J523+[1]OTCHET!J526+[1]OTCHET!J546</f>
        <v>-1569832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-7724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-7724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3400614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3400614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-3411305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-3411305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-534</v>
      </c>
      <c r="G92" s="177">
        <f>+[1]OTCHET!G582</f>
        <v>0</v>
      </c>
      <c r="H92" s="178">
        <f>+[1]OTCHET!H582</f>
        <v>0</v>
      </c>
      <c r="I92" s="178">
        <f>+[1]OTCHET!I582</f>
        <v>-534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-895303</v>
      </c>
      <c r="H95" s="130">
        <f>[1]OTCHET!H593</f>
        <v>-226317</v>
      </c>
      <c r="I95" s="130">
        <f>[1]OTCHET!I593</f>
        <v>1121620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-231714</v>
      </c>
      <c r="H96" s="406">
        <f>+[1]OTCHET!H596</f>
        <v>-226317</v>
      </c>
      <c r="I96" s="406">
        <f>+[1]OTCHET!I596</f>
        <v>458031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lpaunova@moew.government.bg</v>
      </c>
      <c r="C107" s="429"/>
      <c r="D107" s="429"/>
      <c r="E107" s="434"/>
      <c r="F107" s="19"/>
      <c r="G107" s="435" t="str">
        <f>+[1]OTCHET!E607</f>
        <v>940 63 15</v>
      </c>
      <c r="H107" s="435">
        <f>+[1]OTCHET!F607</f>
        <v>0</v>
      </c>
      <c r="I107" s="436"/>
      <c r="J107" s="437" t="str">
        <f>+[1]OTCHET!B607</f>
        <v>11.02.2019 г.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Лилия Паунова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 ТАЛАНОВА</v>
      </c>
      <c r="F114" s="448"/>
      <c r="G114" s="453"/>
      <c r="H114" s="3"/>
      <c r="I114" s="448" t="str">
        <f>+[1]OTCHET!G605</f>
        <v>АДРИАНА ВАСИЛЕВА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DStankulova</dc:creator>
  <cp:lastModifiedBy>DStankulova</cp:lastModifiedBy>
  <dcterms:created xsi:type="dcterms:W3CDTF">2019-09-10T07:56:29Z</dcterms:created>
  <dcterms:modified xsi:type="dcterms:W3CDTF">2019-09-10T07:56:46Z</dcterms:modified>
</cp:coreProperties>
</file>