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EW -2016\2019\Lili_Otcheti\MOEW_31 12 2018_za oditen doklad\"/>
    </mc:Choice>
  </mc:AlternateContent>
  <bookViews>
    <workbookView xWindow="0" yWindow="0" windowWidth="21600" windowHeight="9645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G84" i="1"/>
  <c r="F84" i="1"/>
  <c r="E84" i="1"/>
  <c r="J83" i="1"/>
  <c r="I83" i="1"/>
  <c r="H83" i="1"/>
  <c r="G83" i="1"/>
  <c r="F83" i="1"/>
  <c r="E83" i="1"/>
  <c r="J82" i="1"/>
  <c r="I82" i="1"/>
  <c r="H82" i="1"/>
  <c r="G82" i="1"/>
  <c r="F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E78" i="1"/>
  <c r="E77" i="1" s="1"/>
  <c r="E66" i="1" s="1"/>
  <c r="M77" i="1"/>
  <c r="L77" i="1"/>
  <c r="K77" i="1"/>
  <c r="J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J66" i="1" s="1"/>
  <c r="I69" i="1"/>
  <c r="H69" i="1"/>
  <c r="H68" i="1" s="1"/>
  <c r="H66" i="1" s="1"/>
  <c r="G69" i="1"/>
  <c r="F69" i="1"/>
  <c r="F68" i="1" s="1"/>
  <c r="E69" i="1"/>
  <c r="M68" i="1"/>
  <c r="K68" i="1"/>
  <c r="I68" i="1"/>
  <c r="G68" i="1"/>
  <c r="E68" i="1"/>
  <c r="F67" i="1"/>
  <c r="M66" i="1"/>
  <c r="K66" i="1"/>
  <c r="J63" i="1"/>
  <c r="I63" i="1"/>
  <c r="H63" i="1"/>
  <c r="G63" i="1"/>
  <c r="F63" i="1"/>
  <c r="E63" i="1"/>
  <c r="J62" i="1"/>
  <c r="I62" i="1"/>
  <c r="H62" i="1"/>
  <c r="H56" i="1" s="1"/>
  <c r="H64" i="1" s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H57" i="1"/>
  <c r="G57" i="1"/>
  <c r="E57" i="1"/>
  <c r="E56" i="1" s="1"/>
  <c r="M56" i="1"/>
  <c r="L56" i="1"/>
  <c r="K56" i="1"/>
  <c r="J56" i="1"/>
  <c r="J55" i="1"/>
  <c r="I55" i="1"/>
  <c r="H55" i="1"/>
  <c r="G55" i="1"/>
  <c r="F55" i="1"/>
  <c r="E55" i="1"/>
  <c r="J54" i="1"/>
  <c r="I54" i="1"/>
  <c r="H54" i="1"/>
  <c r="G54" i="1"/>
  <c r="F54" i="1"/>
  <c r="E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J38" i="1" s="1"/>
  <c r="I39" i="1"/>
  <c r="H39" i="1"/>
  <c r="H38" i="1" s="1"/>
  <c r="G39" i="1"/>
  <c r="F39" i="1"/>
  <c r="F38" i="1" s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H26" i="1"/>
  <c r="G26" i="1"/>
  <c r="E26" i="1"/>
  <c r="E25" i="1" s="1"/>
  <c r="M25" i="1"/>
  <c r="L25" i="1"/>
  <c r="K25" i="1"/>
  <c r="J25" i="1"/>
  <c r="H25" i="1"/>
  <c r="F24" i="1"/>
  <c r="J23" i="1"/>
  <c r="I23" i="1"/>
  <c r="H23" i="1"/>
  <c r="G23" i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H105" i="1" l="1"/>
  <c r="H65" i="1"/>
  <c r="J105" i="1"/>
  <c r="J65" i="1"/>
  <c r="E105" i="1"/>
  <c r="E65" i="1"/>
  <c r="F23" i="1"/>
  <c r="F22" i="1" s="1"/>
  <c r="I22" i="1"/>
  <c r="F26" i="1"/>
  <c r="F25" i="1" s="1"/>
  <c r="G25" i="1"/>
  <c r="G22" i="1" s="1"/>
  <c r="G64" i="1" s="1"/>
  <c r="I25" i="1"/>
  <c r="F57" i="1"/>
  <c r="F56" i="1" s="1"/>
  <c r="G56" i="1"/>
  <c r="I56" i="1"/>
  <c r="F77" i="1"/>
  <c r="F66" i="1" s="1"/>
  <c r="I66" i="1"/>
  <c r="G77" i="1"/>
  <c r="G86" i="1"/>
  <c r="G65" i="1" l="1"/>
  <c r="I64" i="1"/>
  <c r="F64" i="1"/>
  <c r="G66" i="1"/>
  <c r="G105" i="1" s="1"/>
  <c r="F105" i="1" l="1"/>
  <c r="F65" i="1"/>
  <c r="I105" i="1"/>
  <c r="I6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<sst xmlns="http://schemas.openxmlformats.org/spreadsheetml/2006/main" count="247" uniqueCount="175">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</sst>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EW%20-2016/2019/Lili_Otcheti/B3_2018_04_1900_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околната среда и водите</v>
          </cell>
          <cell r="F9">
            <v>43465</v>
          </cell>
          <cell r="H9">
            <v>697371</v>
          </cell>
          <cell r="I9">
            <v>19000000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96</v>
          </cell>
          <cell r="F15" t="str">
            <v>СЕС - ДЕС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-448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579056</v>
          </cell>
          <cell r="H143">
            <v>165604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31022</v>
          </cell>
          <cell r="H188">
            <v>0</v>
          </cell>
          <cell r="I188">
            <v>0</v>
          </cell>
          <cell r="J188">
            <v>3457</v>
          </cell>
        </row>
        <row r="191">
          <cell r="E191">
            <v>0</v>
          </cell>
          <cell r="G191">
            <v>57956</v>
          </cell>
          <cell r="H191">
            <v>0</v>
          </cell>
          <cell r="I191">
            <v>0</v>
          </cell>
          <cell r="J191">
            <v>9231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15653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357963</v>
          </cell>
          <cell r="H206">
            <v>-1791</v>
          </cell>
          <cell r="I206">
            <v>13410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67032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43753</v>
          </cell>
          <cell r="H398">
            <v>-92890</v>
          </cell>
          <cell r="I398">
            <v>4440</v>
          </cell>
          <cell r="J398">
            <v>0</v>
          </cell>
        </row>
        <row r="401">
          <cell r="E401">
            <v>0</v>
          </cell>
          <cell r="G401">
            <v>96344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-205180</v>
          </cell>
          <cell r="H526">
            <v>-74057</v>
          </cell>
          <cell r="I526">
            <v>8970</v>
          </cell>
          <cell r="J526">
            <v>26264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2077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 Таланова</v>
          </cell>
        </row>
        <row r="605">
          <cell r="D605" t="str">
            <v>Румяна Ковачева</v>
          </cell>
          <cell r="G605" t="str">
            <v>Адриана Василева</v>
          </cell>
        </row>
        <row r="607">
          <cell r="B607">
            <v>43504</v>
          </cell>
          <cell r="E607" t="str">
            <v>02/9406073</v>
          </cell>
          <cell r="H607" t="str">
            <v>rkovacheva@moew.government.bg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противодействие на корупцията и за отнемане на незаконно придобитото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„Научно-производствен център“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6"/>
  <sheetViews>
    <sheetView showZeros="0" tabSelected="1" topLeftCell="B6" zoomScale="75" zoomScaleNormal="75" workbookViewId="0">
      <selection activeCell="B6" sqref="B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ДЕС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околната среда и водите</v>
      </c>
      <c r="C11" s="22"/>
      <c r="D11" s="22"/>
      <c r="E11" s="23" t="s">
        <v>0</v>
      </c>
      <c r="F11" s="24">
        <f>[1]OTCHET!F9</f>
        <v>43465</v>
      </c>
      <c r="G11" s="25" t="s">
        <v>1</v>
      </c>
      <c r="H11" s="26">
        <f>+[1]OTCHET!H9</f>
        <v>697371</v>
      </c>
      <c r="I11" s="27">
        <f>+[1]OTCHET!I9</f>
        <v>19000000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околната среда и водите</v>
      </c>
      <c r="C13" s="33"/>
      <c r="D13" s="33"/>
      <c r="E13" s="38" t="str">
        <f>+[1]OTCHET!E12</f>
        <v>код по ЕБК:</v>
      </c>
      <c r="F13" s="39" t="str">
        <f>+[1]OTCHET!F12</f>
        <v>1900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96</v>
      </c>
      <c r="F15" s="45" t="str">
        <f>[1]OTCHET!F15</f>
        <v>СЕС - ДЕС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744212</v>
      </c>
      <c r="G22" s="111">
        <f t="shared" si="0"/>
        <v>579056</v>
      </c>
      <c r="H22" s="112">
        <f t="shared" si="0"/>
        <v>165156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-448</v>
      </c>
      <c r="G25" s="136">
        <f t="shared" ref="G25:M25" si="2">+G26+G30+G31+G32+G33</f>
        <v>0</v>
      </c>
      <c r="H25" s="137">
        <f>+H26+H30+H31+H32+H33</f>
        <v>-448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-448</v>
      </c>
      <c r="G32" s="177">
        <f>[1]OTCHET!G113+[1]OTCHET!G122+[1]OTCHET!G138+[1]OTCHET!G139</f>
        <v>0</v>
      </c>
      <c r="H32" s="178">
        <f>[1]OTCHET!H113+[1]OTCHET!H122+[1]OTCHET!H138+[1]OTCHET!H139</f>
        <v>-448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744660</v>
      </c>
      <c r="G37" s="208">
        <f>[1]OTCHET!G143+[1]OTCHET!G152+[1]OTCHET!G161</f>
        <v>579056</v>
      </c>
      <c r="H37" s="209">
        <f>[1]OTCHET!H143+[1]OTCHET!H152+[1]OTCHET!H161</f>
        <v>165604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553933</v>
      </c>
      <c r="G38" s="218">
        <f t="shared" si="3"/>
        <v>513973</v>
      </c>
      <c r="H38" s="219">
        <f t="shared" si="3"/>
        <v>-1791</v>
      </c>
      <c r="I38" s="219">
        <f t="shared" si="3"/>
        <v>13410</v>
      </c>
      <c r="J38" s="220">
        <f t="shared" si="3"/>
        <v>28341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117319</v>
      </c>
      <c r="G39" s="230">
        <f t="shared" si="4"/>
        <v>88978</v>
      </c>
      <c r="H39" s="231">
        <f t="shared" si="4"/>
        <v>0</v>
      </c>
      <c r="I39" s="231">
        <f t="shared" si="4"/>
        <v>0</v>
      </c>
      <c r="J39" s="232">
        <f t="shared" si="4"/>
        <v>28341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34479</v>
      </c>
      <c r="G40" s="238">
        <f>[1]OTCHET!G188</f>
        <v>31022</v>
      </c>
      <c r="H40" s="239">
        <f>[1]OTCHET!H188</f>
        <v>0</v>
      </c>
      <c r="I40" s="239">
        <f>[1]OTCHET!I188</f>
        <v>0</v>
      </c>
      <c r="J40" s="240">
        <f>[1]OTCHET!J188</f>
        <v>3457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67187</v>
      </c>
      <c r="G41" s="246">
        <f>[1]OTCHET!G191</f>
        <v>57956</v>
      </c>
      <c r="H41" s="247">
        <f>[1]OTCHET!H191</f>
        <v>0</v>
      </c>
      <c r="I41" s="247">
        <f>[1]OTCHET!I191</f>
        <v>0</v>
      </c>
      <c r="J41" s="248">
        <f>[1]OTCHET!J191</f>
        <v>9231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15653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15653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369582</v>
      </c>
      <c r="G43" s="259">
        <f>+[1]OTCHET!G206+[1]OTCHET!G224+[1]OTCHET!G273</f>
        <v>357963</v>
      </c>
      <c r="H43" s="260">
        <f>+[1]OTCHET!H206+[1]OTCHET!H224+[1]OTCHET!H273</f>
        <v>-1791</v>
      </c>
      <c r="I43" s="260">
        <f>+[1]OTCHET!I206+[1]OTCHET!I224+[1]OTCHET!I273</f>
        <v>13410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67032</v>
      </c>
      <c r="G49" s="177">
        <f>[1]OTCHET!G277+[1]OTCHET!G278+[1]OTCHET!G286+[1]OTCHET!G289</f>
        <v>67032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51647</v>
      </c>
      <c r="G56" s="302">
        <f t="shared" si="5"/>
        <v>140097</v>
      </c>
      <c r="H56" s="303">
        <f t="shared" si="5"/>
        <v>-92890</v>
      </c>
      <c r="I56" s="304">
        <f t="shared" si="5"/>
        <v>4440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51647</v>
      </c>
      <c r="G58" s="313">
        <f>+[1]OTCHET!G385+[1]OTCHET!G393+[1]OTCHET!G398+[1]OTCHET!G401+[1]OTCHET!G404+[1]OTCHET!G407+[1]OTCHET!G408+[1]OTCHET!G411+[1]OTCHET!G424+[1]OTCHET!G425+[1]OTCHET!G426+[1]OTCHET!G427+[1]OTCHET!G428</f>
        <v>140097</v>
      </c>
      <c r="H58" s="314">
        <f>+[1]OTCHET!H385+[1]OTCHET!H393+[1]OTCHET!H398+[1]OTCHET!H401+[1]OTCHET!H404+[1]OTCHET!H407+[1]OTCHET!H408+[1]OTCHET!H411+[1]OTCHET!H424+[1]OTCHET!H425+[1]OTCHET!H426+[1]OTCHET!H427+[1]OTCHET!H428</f>
        <v>-92890</v>
      </c>
      <c r="I58" s="314">
        <f>+[1]OTCHET!I385+[1]OTCHET!I393+[1]OTCHET!I398+[1]OTCHET!I401+[1]OTCHET!I404+[1]OTCHET!I407+[1]OTCHET!I408+[1]OTCHET!I411+[1]OTCHET!I424+[1]OTCHET!I425+[1]OTCHET!I426+[1]OTCHET!I427+[1]OTCHET!I428</f>
        <v>4440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241926</v>
      </c>
      <c r="G64" s="345">
        <f t="shared" si="6"/>
        <v>205180</v>
      </c>
      <c r="H64" s="346">
        <f t="shared" si="6"/>
        <v>74057</v>
      </c>
      <c r="I64" s="346">
        <f t="shared" si="6"/>
        <v>-8970</v>
      </c>
      <c r="J64" s="347">
        <f t="shared" si="6"/>
        <v>-28341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-241926</v>
      </c>
      <c r="G66" s="357">
        <f t="shared" ref="G66:L66" si="8">SUM(+G68+G76+G77+G84+G85+G86+G89+G90+G91+G92+G93+G94+G95)</f>
        <v>-205180</v>
      </c>
      <c r="H66" s="358">
        <f>SUM(+H68+H76+H77+H84+H85+H86+H89+H90+H91+H92+H93+H94+H95)</f>
        <v>-74057</v>
      </c>
      <c r="I66" s="358">
        <f>SUM(+I68+I76+I77+I84+I85+I86+I89+I90+I91+I92+I93+I94+I95)</f>
        <v>8970</v>
      </c>
      <c r="J66" s="359">
        <f>SUM(+J68+J76+J77+J84+J85+J86+J89+J90+J91+J92+J93+J94+J95)</f>
        <v>28341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-244003</v>
      </c>
      <c r="G86" s="318">
        <f t="shared" ref="G86:M86" si="11">+G87+G88</f>
        <v>-205180</v>
      </c>
      <c r="H86" s="319">
        <f>+H87+H88</f>
        <v>-74057</v>
      </c>
      <c r="I86" s="319">
        <f>+I87+I88</f>
        <v>8970</v>
      </c>
      <c r="J86" s="320">
        <f>+J87+J88</f>
        <v>26264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-244003</v>
      </c>
      <c r="G88" s="391">
        <f>+[1]OTCHET!G523+[1]OTCHET!G526+[1]OTCHET!G546</f>
        <v>-205180</v>
      </c>
      <c r="H88" s="392">
        <f>+[1]OTCHET!H523+[1]OTCHET!H526+[1]OTCHET!H546</f>
        <v>-74057</v>
      </c>
      <c r="I88" s="392">
        <f>+[1]OTCHET!I523+[1]OTCHET!I526+[1]OTCHET!I546</f>
        <v>8970</v>
      </c>
      <c r="J88" s="393">
        <f>+[1]OTCHET!J523+[1]OTCHET!J526+[1]OTCHET!J546</f>
        <v>26264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2077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2077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rkovacheva@moew.government.bg</v>
      </c>
      <c r="C107" s="429"/>
      <c r="D107" s="429"/>
      <c r="E107" s="434"/>
      <c r="F107" s="19"/>
      <c r="G107" s="435" t="str">
        <f>+[1]OTCHET!E607</f>
        <v>02/9406073</v>
      </c>
      <c r="H107" s="435">
        <f>+[1]OTCHET!F607</f>
        <v>0</v>
      </c>
      <c r="I107" s="436"/>
      <c r="J107" s="437">
        <f>+[1]OTCHET!B607</f>
        <v>43504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Румяна Ковачева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 Таланова</v>
      </c>
      <c r="F114" s="448"/>
      <c r="G114" s="453"/>
      <c r="H114" s="3"/>
      <c r="I114" s="448" t="str">
        <f>+[1]OTCHET!G605</f>
        <v>Адриана Василева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MOEW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DStankulova</dc:creator>
  <cp:lastModifiedBy>DStankulova</cp:lastModifiedBy>
  <dcterms:created xsi:type="dcterms:W3CDTF">2019-09-10T07:51:15Z</dcterms:created>
  <dcterms:modified xsi:type="dcterms:W3CDTF">2019-09-10T07:53:40Z</dcterms:modified>
</cp:coreProperties>
</file>