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bookViews>
    <workbookView xWindow="-12" yWindow="-12" windowWidth="17496" windowHeight="11016" tabRatio="859" activeTab="2"/>
  </bookViews>
  <sheets>
    <sheet name="Compilation Information" sheetId="1" r:id="rId1"/>
    <sheet name="Application form" sheetId="2" r:id="rId2"/>
    <sheet name="Declarations-Mandatory Criteria" sheetId="3" r:id="rId3"/>
    <sheet name="Declarations- Optional Criteria" sheetId="4" r:id="rId4"/>
    <sheet name="Total Score" sheetId="5" r:id="rId5"/>
    <sheet name="Consumption Tables templates" sheetId="6" r:id="rId6"/>
  </sheets>
  <definedNames>
    <definedName name="Chemicalsubstances">'Consumption Tables templates'!$A$85</definedName>
    <definedName name="db" localSheetId="2">'Declarations-Mandatory Criteria'!$A$3:$G$47</definedName>
    <definedName name="db">#REF!</definedName>
    <definedName name="electricity">'Consumption Tables templates'!$A$3</definedName>
    <definedName name="heatingenergy">'Consumption Tables templates'!$A$23</definedName>
    <definedName name="_xlnm.Print_Area" localSheetId="0">'Compilation Information'!$A$1:$A$3</definedName>
    <definedName name="_xlnm.Print_Area" localSheetId="2">'Declarations-Mandatory Criteria'!$A$3:$G$72</definedName>
    <definedName name="waste">'Consumption Tables templates'!$A$64</definedName>
    <definedName name="water">'Consumption Tables templates'!$A$46</definedName>
    <definedName name="Yes___suppliers_of_individual_green_tariffs_offering_at_least_50__of_electricity_from_RES_or_suppliers_of_separate_GOs_certificates">'Declarations-Mandatory Criteria'!$D$44</definedName>
    <definedName name="Yes_suppliers_of_individual_green_tariffs_offering_at_least_50__of_electricity_from_RES_or_of_separate_GOs_certificates">'Declarations-Mandatory Criteria'!$D$44</definedName>
    <definedName name="Z_B57AFC39_7BC2_4CBD_A0A8_87008E0DB765_.wvu.Cols" localSheetId="1" hidden="1">'Application form'!$G:$G</definedName>
    <definedName name="Z_B57AFC39_7BC2_4CBD_A0A8_87008E0DB765_.wvu.Cols" localSheetId="0" hidden="1">'Compilation Information'!$B:$B</definedName>
    <definedName name="Z_B57AFC39_7BC2_4CBD_A0A8_87008E0DB765_.wvu.Cols" localSheetId="5" hidden="1">'Consumption Tables templates'!$U:$V</definedName>
    <definedName name="Z_B57AFC39_7BC2_4CBD_A0A8_87008E0DB765_.wvu.Cols" localSheetId="2" hidden="1">'Declarations-Mandatory Criteria'!$Y:$Y</definedName>
    <definedName name="Z_B57AFC39_7BC2_4CBD_A0A8_87008E0DB765_.wvu.PrintArea" localSheetId="2" hidden="1">'Declarations-Mandatory Criteria'!$A$3:$G$72</definedName>
    <definedName name="Z_E0F1947B_DBB1_4302_8ABF_0F9B5D68BCD9_.wvu.Cols" localSheetId="1" hidden="1">'Application form'!$G:$G</definedName>
    <definedName name="Z_E0F1947B_DBB1_4302_8ABF_0F9B5D68BCD9_.wvu.Cols" localSheetId="0" hidden="1">'Compilation Information'!$B:$B</definedName>
    <definedName name="Z_E0F1947B_DBB1_4302_8ABF_0F9B5D68BCD9_.wvu.Cols" localSheetId="5" hidden="1">'Consumption Tables templates'!$U:$V</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Criteria'!$A$3:$G$72</definedName>
  </definedNames>
  <calcPr calcId="145621" calcOnSave="0"/>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workbook>
</file>

<file path=xl/calcChain.xml><?xml version="1.0" encoding="utf-8"?>
<calcChain xmlns="http://schemas.openxmlformats.org/spreadsheetml/2006/main">
  <c r="C47" i="3" l="1"/>
  <c r="C45" i="3"/>
  <c r="G44" i="3" l="1"/>
  <c r="F44" i="3"/>
  <c r="H31" i="4" l="1"/>
  <c r="G36" i="4"/>
  <c r="D53" i="3"/>
  <c r="D40" i="3"/>
  <c r="D32" i="3"/>
  <c r="D22" i="3"/>
  <c r="G40" i="3" l="1"/>
  <c r="G53" i="3" l="1"/>
  <c r="F53" i="3"/>
  <c r="F22" i="3"/>
  <c r="G32" i="3"/>
  <c r="G33" i="3" s="1"/>
  <c r="G41" i="3"/>
  <c r="F40" i="3"/>
  <c r="F32" i="3"/>
  <c r="G22" i="3"/>
  <c r="F45" i="3" l="1"/>
  <c r="F24" i="3"/>
  <c r="G47" i="3"/>
  <c r="G45" i="3"/>
  <c r="F47" i="3"/>
  <c r="F46" i="3"/>
  <c r="C31" i="3"/>
  <c r="G29" i="3"/>
  <c r="G30" i="3" s="1"/>
  <c r="G27" i="3"/>
  <c r="G28" i="3" s="1"/>
  <c r="G42" i="3" l="1"/>
  <c r="G31" i="3"/>
  <c r="G23" i="3" l="1"/>
  <c r="G54" i="3"/>
  <c r="E36" i="3"/>
  <c r="E35" i="3"/>
  <c r="G34" i="3"/>
  <c r="G25" i="3" l="1"/>
  <c r="G26" i="3"/>
  <c r="G51" i="3"/>
  <c r="G58" i="3"/>
  <c r="G59" i="3"/>
  <c r="G60" i="3"/>
  <c r="G61" i="3"/>
  <c r="G62" i="3"/>
  <c r="G63" i="3"/>
  <c r="G70" i="3"/>
  <c r="G48" i="3"/>
  <c r="G49" i="4"/>
  <c r="G19" i="4"/>
  <c r="G35" i="4"/>
  <c r="G50" i="4"/>
  <c r="G56" i="4"/>
  <c r="G79" i="4"/>
  <c r="G20" i="3"/>
  <c r="G17" i="3"/>
  <c r="G13" i="3"/>
  <c r="G4" i="3"/>
  <c r="G7" i="3" s="1"/>
  <c r="I25" i="2"/>
  <c r="G50" i="3" l="1"/>
  <c r="G49" i="3"/>
  <c r="G8" i="3"/>
  <c r="G48" i="4"/>
  <c r="H48" i="4" s="1"/>
  <c r="G37" i="4"/>
  <c r="C48" i="5" l="1"/>
  <c r="G39" i="3"/>
  <c r="C30" i="3"/>
  <c r="C28" i="3"/>
  <c r="G10" i="3" l="1"/>
  <c r="G9" i="3"/>
  <c r="G6" i="3"/>
  <c r="G5" i="3"/>
  <c r="G72" i="4" l="1"/>
  <c r="G80" i="4"/>
  <c r="P75" i="6"/>
  <c r="P74" i="6"/>
  <c r="D74" i="6"/>
  <c r="E74" i="6"/>
  <c r="F74" i="6"/>
  <c r="G74" i="6"/>
  <c r="H74" i="6"/>
  <c r="I74" i="6"/>
  <c r="J74" i="6"/>
  <c r="K74" i="6"/>
  <c r="L74" i="6"/>
  <c r="M74" i="6"/>
  <c r="N74" i="6"/>
  <c r="D75" i="6"/>
  <c r="E75" i="6"/>
  <c r="F75" i="6"/>
  <c r="G75" i="6"/>
  <c r="H75" i="6"/>
  <c r="I75" i="6"/>
  <c r="J75" i="6"/>
  <c r="K75" i="6"/>
  <c r="L75" i="6"/>
  <c r="M75" i="6"/>
  <c r="N75" i="6"/>
  <c r="C75" i="6"/>
  <c r="O75" i="6" s="1"/>
  <c r="C74" i="6"/>
  <c r="O74" i="6" s="1"/>
  <c r="I24" i="2"/>
  <c r="I23" i="2"/>
  <c r="I22" i="2"/>
  <c r="I26" i="2" l="1"/>
  <c r="J115" i="6"/>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O13" i="6" s="1"/>
  <c r="D35" i="6"/>
  <c r="D37" i="6" s="1"/>
  <c r="E35" i="6"/>
  <c r="E37" i="6" s="1"/>
  <c r="F35" i="6"/>
  <c r="F37" i="6" s="1"/>
  <c r="G35" i="6"/>
  <c r="G37" i="6" s="1"/>
  <c r="H35" i="6"/>
  <c r="H37" i="6" s="1"/>
  <c r="I35" i="6"/>
  <c r="I37" i="6" s="1"/>
  <c r="J35" i="6"/>
  <c r="J37" i="6" s="1"/>
  <c r="K35" i="6"/>
  <c r="K37" i="6" s="1"/>
  <c r="L35" i="6"/>
  <c r="L37" i="6" s="1"/>
  <c r="M35" i="6"/>
  <c r="M37" i="6" s="1"/>
  <c r="N35" i="6"/>
  <c r="N37" i="6" s="1"/>
  <c r="P35" i="6"/>
  <c r="P37" i="6" s="1"/>
  <c r="C35" i="6"/>
  <c r="C37" i="6" s="1"/>
  <c r="C14" i="6"/>
  <c r="O14" i="6" s="1"/>
  <c r="G71" i="3"/>
  <c r="G69" i="3"/>
  <c r="G68" i="3"/>
  <c r="G67" i="3"/>
  <c r="G66" i="3"/>
  <c r="G65" i="3"/>
  <c r="G64" i="3"/>
  <c r="G55" i="3"/>
  <c r="G56" i="3" s="1"/>
  <c r="G52" i="3"/>
  <c r="G43" i="3"/>
  <c r="G38" i="3"/>
  <c r="G37" i="3"/>
  <c r="G36" i="3"/>
  <c r="G35" i="3"/>
  <c r="G21" i="3"/>
  <c r="G19" i="3"/>
  <c r="G18" i="3"/>
  <c r="G16" i="3"/>
  <c r="G15" i="3"/>
  <c r="G14" i="3"/>
  <c r="G12" i="3"/>
  <c r="G11" i="3"/>
  <c r="G73" i="4"/>
  <c r="G76" i="4"/>
  <c r="G75" i="4"/>
  <c r="G77" i="4"/>
  <c r="G69" i="4"/>
  <c r="G57" i="4"/>
  <c r="H57" i="4" s="1"/>
  <c r="C56" i="5" s="1"/>
  <c r="H56" i="4"/>
  <c r="C55" i="5" s="1"/>
  <c r="G20" i="4"/>
  <c r="H19" i="4" s="1"/>
  <c r="G17" i="4"/>
  <c r="H17" i="4" s="1"/>
  <c r="C17" i="5" s="1"/>
  <c r="G16" i="4"/>
  <c r="G68" i="4"/>
  <c r="H68" i="4" s="1"/>
  <c r="C68" i="5" s="1"/>
  <c r="G67" i="4"/>
  <c r="G66" i="4"/>
  <c r="H66" i="4" s="1"/>
  <c r="G65" i="4"/>
  <c r="H65" i="4" s="1"/>
  <c r="C65" i="5" s="1"/>
  <c r="G63" i="4"/>
  <c r="G64" i="4"/>
  <c r="G62" i="4"/>
  <c r="H62" i="4" s="1"/>
  <c r="C61" i="5" s="1"/>
  <c r="G61" i="4"/>
  <c r="H61" i="4" s="1"/>
  <c r="C60" i="5" s="1"/>
  <c r="G60" i="4"/>
  <c r="H60" i="4" s="1"/>
  <c r="C59" i="5" s="1"/>
  <c r="G59" i="4"/>
  <c r="H59" i="4" s="1"/>
  <c r="C58" i="5" s="1"/>
  <c r="G58" i="4"/>
  <c r="H58" i="4" s="1"/>
  <c r="C57" i="5" s="1"/>
  <c r="G78" i="4"/>
  <c r="H78" i="4" s="1"/>
  <c r="C79" i="5" s="1"/>
  <c r="G74" i="4"/>
  <c r="H74" i="4" s="1"/>
  <c r="C75" i="5" s="1"/>
  <c r="G71" i="4"/>
  <c r="H71" i="4" s="1"/>
  <c r="C70" i="5" s="1"/>
  <c r="G54" i="4"/>
  <c r="H54" i="4" s="1"/>
  <c r="C54" i="5" s="1"/>
  <c r="G53" i="4"/>
  <c r="G52" i="4"/>
  <c r="G51" i="4"/>
  <c r="G47" i="4"/>
  <c r="G46" i="4"/>
  <c r="G45" i="4"/>
  <c r="G44" i="4"/>
  <c r="G43" i="4"/>
  <c r="H43" i="4" s="1"/>
  <c r="C43" i="5" s="1"/>
  <c r="G41" i="4"/>
  <c r="G40" i="4"/>
  <c r="G39" i="4"/>
  <c r="G38" i="4"/>
  <c r="G42" i="4"/>
  <c r="H37" i="4"/>
  <c r="C37" i="5" s="1"/>
  <c r="G34" i="4"/>
  <c r="H34" i="4" s="1"/>
  <c r="C34" i="5" s="1"/>
  <c r="G32" i="4"/>
  <c r="G33" i="4"/>
  <c r="G31" i="4"/>
  <c r="G28" i="4"/>
  <c r="G27" i="4"/>
  <c r="G23" i="4"/>
  <c r="G22" i="4"/>
  <c r="G21" i="4"/>
  <c r="H21" i="4" s="1"/>
  <c r="C21" i="5" s="1"/>
  <c r="G18" i="4"/>
  <c r="H18" i="4" s="1"/>
  <c r="C18" i="5" s="1"/>
  <c r="G15" i="4"/>
  <c r="G14" i="4"/>
  <c r="G10" i="4"/>
  <c r="H10" i="4" s="1"/>
  <c r="C10" i="5" s="1"/>
  <c r="G30" i="4"/>
  <c r="H30" i="4" s="1"/>
  <c r="C30" i="5" s="1"/>
  <c r="G29" i="4"/>
  <c r="H29" i="4" s="1"/>
  <c r="C29" i="5" s="1"/>
  <c r="G26" i="4"/>
  <c r="G25" i="4"/>
  <c r="G24" i="4"/>
  <c r="G13" i="4"/>
  <c r="H13" i="4" s="1"/>
  <c r="C13" i="5" s="1"/>
  <c r="G12" i="4"/>
  <c r="G11" i="4"/>
  <c r="G9" i="4"/>
  <c r="G8" i="4"/>
  <c r="G7" i="4"/>
  <c r="G6" i="4"/>
  <c r="G5" i="4"/>
  <c r="G4" i="4"/>
  <c r="G55" i="4"/>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3" i="6"/>
  <c r="O98" i="6"/>
  <c r="H69" i="4" l="1"/>
  <c r="C69" i="5" s="1"/>
  <c r="C66" i="5"/>
  <c r="H51" i="4"/>
  <c r="C50" i="5"/>
  <c r="G57" i="3"/>
  <c r="C19" i="5"/>
  <c r="J116" i="6"/>
  <c r="H75" i="4"/>
  <c r="C76" i="5" s="1"/>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0" i="5" s="1"/>
  <c r="C82" i="5" l="1"/>
  <c r="D82" i="5" s="1"/>
</calcChain>
</file>

<file path=xl/comments1.xml><?xml version="1.0" encoding="utf-8"?>
<comments xmlns="http://schemas.openxmlformats.org/spreadsheetml/2006/main">
  <authors>
    <author>mrriera</author>
  </authors>
  <commentList>
    <comment ref="B4" authorId="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text>
        <r>
          <rPr>
            <sz val="9"/>
            <color indexed="81"/>
            <rFont val="Tahoma"/>
            <family val="2"/>
          </rPr>
          <t xml:space="preserve">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For </t>
        </r>
        <r>
          <rPr>
            <u/>
            <sz val="9"/>
            <color indexed="81"/>
            <rFont val="Tahoma"/>
            <family val="2"/>
          </rPr>
          <t>GWP</t>
        </r>
        <r>
          <rPr>
            <u/>
            <sz val="9"/>
            <color indexed="81"/>
            <rFont val="Calibri"/>
            <family val="2"/>
          </rPr>
          <t>≤</t>
        </r>
        <r>
          <rPr>
            <u/>
            <sz val="9"/>
            <color indexed="81"/>
            <rFont val="Tahoma"/>
            <family val="2"/>
          </rPr>
          <t>2000</t>
        </r>
        <r>
          <rPr>
            <sz val="9"/>
            <color indexed="81"/>
            <rFont val="Tahoma"/>
            <family val="2"/>
          </rPr>
          <t xml:space="preserve">: seasonal space heating energy efficiency ≥107% (GWP: 0 – 500), ≥110% (GWP: 500 – 1000), ≥120% (GWP: 1000 – 2000): OR,  GHG emission limits:150 g CO2-equivalent/kWh heating output.  For </t>
        </r>
        <r>
          <rPr>
            <u/>
            <sz val="9"/>
            <color indexed="81"/>
            <rFont val="Tahoma"/>
            <family val="2"/>
          </rPr>
          <t>GWP&gt;2000</t>
        </r>
        <r>
          <rPr>
            <sz val="9"/>
            <color indexed="81"/>
            <rFont val="Tahoma"/>
            <family val="2"/>
          </rPr>
          <t xml:space="preserve"> tGHG emission limits:150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text>
        <r>
          <rPr>
            <sz val="9"/>
            <color indexed="81"/>
            <rFont val="Tahoma"/>
            <family val="2"/>
          </rPr>
          <t>a) At the date of the EU Ecolabel licence award:
i. at  least 40% of all lighting in the tourist accommodation shall have at least Class A as determined in accordance with Annex VI to Commission Delegated Regulation (EU) No 874/2012;
ii. at least 50% of lighting that is situated where the lamps are likely to be turned on for more than five hours a day shall have at least Class A as determined in accordance with Annex VI to Commission Delegated Regulation (EU) No 874/2012.
b) In maximum of 2 years from the date of the EU Ecolabel licence award:
i. at least 80% of all lighting in the tourist accommodation shall have at least Class A as determined in accordance with Annex VI to Commission Delegated Regulation (EU) No 874/2012;
ii. the 100% of lighting that is situated where the lamps are likely to be turned on for more than five hours a day shall have at least Class A as determined in accordance with Annex VI to Commission Delegated Regulation (EU) No 874/2012.
Note: Percentages are set in reference to the total amount of light fittings suitable to use energy-saving lighting. The targets above do not apply to light fittings whose physical characteristics do not allow use of energy-saving lighting.</t>
        </r>
      </text>
    </comment>
    <comment ref="B37" authorId="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text>
        <r>
          <rPr>
            <sz val="9"/>
            <color indexed="81"/>
            <rFont val="Tahoma"/>
            <family val="2"/>
          </rPr>
          <t xml:space="preserve">No outside heating or air conditioning appliances shall be used by the tourist accommodation. </t>
        </r>
      </text>
    </comment>
    <comment ref="B44" authorId="0">
      <text>
        <r>
          <rPr>
            <sz val="9"/>
            <color indexed="81"/>
            <rFont val="Tahoma"/>
            <family val="2"/>
          </rPr>
          <t xml:space="preserve">(a) Unless paragraph b) applies, in case there are suppliers of individual green tariffs offering at least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authors>
    <author>mrriera</author>
    <author>VIDAL ABARCA GARRIDO Candela (JRC-SEVILLA)</author>
  </authors>
  <commentList>
    <comment ref="B4" authorId="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0">
      <text>
        <r>
          <rPr>
            <b/>
            <sz val="9"/>
            <color indexed="81"/>
            <rFont val="Tahoma"/>
            <family val="2"/>
          </rPr>
          <t>mrriera: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 (0,5 point) or 90 % (1 point) (rounded to the next integer) shall be of EU Energy Label rated Class A++ or better as laid down in Annex IX to Commission Delegated Regulation (EU) No 1060/2010;
(b) household electric ovens, of which at least 50 % (0,5 point) or 90 % (1 point) (rounded to the next integer) shall be of EU Energy Label rated Class A++ or better as laid down in Annex I to Commission Delegated Regulation (EU) No 65/2014;
(c) household dishwashers, of which at least 50 % (0,5 point) or 90 % (1 point) (rounded to the next integer) shall be of EU Energy Label rated Class A++ or better as laid down in Annex VI to Commission Delegated Regulation (EU) No 1059/2010;
(d) household washing machines, of which at least 50 % (0,5 point) or 90 % (1 point) (rounded to the next integer) shall be of EU Energy Label rated Class A++ or better as laid down in Annex VI to Commission Delegated Regulation (EU) No 1061/2010;
(e) office equipment of which at least 50 % (0,5 point) or 90 % (1 point) (rounded to the next integer) shall be ENERGY STAR qualified as defined by Energy Star v6.1 for computers and under the agreement set out in Commission Decision (EU) 2015/1402, by Energy Star v6.0 for Displays, by Energy Star v2.0 for Imaging equipment, by Energy Star v1.0 for Uninterruptible power supplies and/or Energy Star v2.0 for Enterprise servers and under the agreement set out in Commission Decision 2014/202/EU.
(f) household tumble driers, of which at least 50 % (0,5 point) or 90 % (1 point) (rounded to the next integer) shall be of EU Energy Label rated Class A++ or better as laid down in Annex VI to Commission Delegated Regulation (EU) No 392/2012;
(g) household vacuum cleaners, of which at least 50 % (0,5 point) or 90 % (1 point) (rounded to the next integer) shall be of EU Energy Label rated Class A or better as laid down in Annex I to Commission Delegated Regulation (EU) No 665/2013;
(h) electrical lamps and luminaires, of which at least 50 % (0,5 point) or 90 % (1 point) shall be at least of Class A++ as laid down in Annex VI to Delegated Regulation (EU) No 874/2012. 
Note: The criterion does not apply to appliances and lighting not covered by the Regulation mentioned for each category (e.g. industrial appliances). 
</t>
        </r>
      </text>
    </comment>
    <comment ref="B21" authorId="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text>
        <r>
          <rPr>
            <sz val="9"/>
            <color indexed="81"/>
            <rFont val="Tahoma"/>
            <family val="2"/>
          </rPr>
          <t xml:space="preserve">All electric hand driers shall be fitted with proximity sensors, or have been awarded an ISO Type I label. </t>
        </r>
      </text>
    </comment>
    <comment ref="B30" authorId="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1">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text>
        <r>
          <rPr>
            <sz val="9"/>
            <color indexed="81"/>
            <rFont val="Tahoma"/>
            <family val="2"/>
          </rPr>
          <t xml:space="preserve">No smoking shall be allowed in guests' rooms or rental accommodations. </t>
        </r>
      </text>
    </comment>
    <comment ref="B69" authorId="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text>
        <r>
          <rPr>
            <sz val="9"/>
            <color indexed="81"/>
            <rFont val="Tahoma"/>
            <family val="2"/>
          </rPr>
          <t xml:space="preserve">No combustion motor vehicles shall be used for the maintenance of the tourist accommodation (1 point). </t>
        </r>
      </text>
    </comment>
    <comment ref="B72" authorId="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text>
        <r>
          <rPr>
            <sz val="9"/>
            <color indexed="81"/>
            <rFont val="Tahoma"/>
            <family val="2"/>
          </rPr>
          <t>Outside areas under management of the tourist accommodation shall be managed without any use of pesticides.</t>
        </r>
      </text>
    </comment>
    <comment ref="B79" authorId="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<sst xmlns="http://schemas.openxmlformats.org/spreadsheetml/2006/main" count="843" uniqueCount="488">
  <si>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</si>
  <si>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</si>
  <si>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</si>
  <si>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</si>
  <si>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</si>
  <si>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</si>
  <si>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</si>
  <si>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</si>
  <si>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</si>
  <si>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</si>
  <si>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</si>
  <si>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</si>
  <si>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</si>
  <si>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</si>
  <si>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</si>
  <si>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</si>
  <si>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SECTION</t>
  </si>
  <si>
    <t>NO</t>
  </si>
  <si>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</si>
  <si>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</si>
  <si>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</si>
  <si>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</si>
  <si>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NO CRITERION</t>
  </si>
  <si>
    <t>SCORE</t>
  </si>
  <si>
    <t>TOTAL SCORE FOR CRITERION</t>
  </si>
  <si>
    <t>General  Management</t>
  </si>
  <si>
    <t>STRICTLY CONSULTIVE</t>
  </si>
  <si>
    <t>Year of reference</t>
  </si>
  <si>
    <t>Measure</t>
  </si>
  <si>
    <t>Month</t>
  </si>
  <si>
    <t>Total/year</t>
  </si>
  <si>
    <t>Total/year*</t>
  </si>
  <si>
    <t>january</t>
  </si>
  <si>
    <t>february</t>
  </si>
  <si>
    <t>march</t>
  </si>
  <si>
    <t xml:space="preserve">april </t>
  </si>
  <si>
    <t>may</t>
  </si>
  <si>
    <t>june</t>
  </si>
  <si>
    <t>july</t>
  </si>
  <si>
    <t>august</t>
  </si>
  <si>
    <t>september</t>
  </si>
  <si>
    <t>october</t>
  </si>
  <si>
    <t>november</t>
  </si>
  <si>
    <t>december</t>
  </si>
  <si>
    <t>Date</t>
  </si>
  <si>
    <t>dd/mm/yyyy</t>
  </si>
  <si>
    <t>Total electricity consumption</t>
  </si>
  <si>
    <t>kWh</t>
  </si>
  <si>
    <t>n.</t>
  </si>
  <si>
    <t>Total electricity consumption per m2 of indoor area</t>
  </si>
  <si>
    <t>Note:</t>
  </si>
  <si>
    <t>measure</t>
  </si>
  <si>
    <t>Heating power</t>
  </si>
  <si>
    <t>liters</t>
  </si>
  <si>
    <t>kg</t>
  </si>
  <si>
    <t xml:space="preserve">Total energy consumption </t>
  </si>
  <si>
    <t xml:space="preserve">Note: </t>
  </si>
  <si>
    <t>Water consumption</t>
  </si>
  <si>
    <t>Waste production</t>
  </si>
  <si>
    <t>CHEMICAL SUBSTANCES CONSUMPTION</t>
  </si>
  <si>
    <t>TOURIST ACCOMMODATION SERVICE</t>
  </si>
  <si>
    <t>B. The tourist accommodation</t>
  </si>
  <si>
    <t>Registered trade name(s) of the accommodation.</t>
  </si>
  <si>
    <t>Does the tourist accommodation  offer food service (including breakfast)?</t>
  </si>
  <si>
    <t>Other EU countries in which this tourist accommodation is present under the same name:</t>
  </si>
  <si>
    <t>Is this an application to add the EU Eco-label to an existing eco-label for tourist accommodation?</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</si>
  <si>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</si>
  <si>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r>
      <t xml:space="preserve">Do you declare that in proximity to </t>
    </r>
    <r>
      <rPr>
        <b/>
        <sz val="10"/>
        <rFont val="Tahoma"/>
        <family val="2"/>
      </rPr>
      <t>sanitary</t>
    </r>
    <r>
      <rPr>
        <sz val="10"/>
        <rFont val="Tahoma"/>
        <family val="2"/>
      </rPr>
      <t xml:space="preserve"> </t>
    </r>
    <r>
      <rPr>
        <b/>
        <sz val="10"/>
        <rFont val="Tahoma"/>
        <family val="2"/>
      </rPr>
      <t xml:space="preserve">areas/washing machines/ dishwashers </t>
    </r>
    <r>
      <rPr>
        <sz val="10"/>
        <rFont val="Tahoma"/>
        <family val="2"/>
      </rPr>
      <t xml:space="preserve">there are displayed </t>
    </r>
    <r>
      <rPr>
        <b/>
        <sz val="10"/>
        <rFont val="Tahoma"/>
        <family val="2"/>
      </rPr>
      <t>explanations</t>
    </r>
    <r>
      <rPr>
        <sz val="10"/>
        <rFont val="Tahoma"/>
        <family val="2"/>
      </rPr>
      <t xml:space="preserve"> on </t>
    </r>
    <r>
      <rPr>
        <b/>
        <sz val="10"/>
        <rFont val="Tahoma"/>
        <family val="2"/>
      </rPr>
      <t>local water hardness</t>
    </r>
    <r>
      <rPr>
        <sz val="10"/>
        <rFont val="Tahoma"/>
        <family val="2"/>
      </rPr>
      <t xml:space="preserve"> to allow better use of detergents by guests and staff?</t>
    </r>
  </si>
  <si>
    <r>
      <t xml:space="preserve">Do you declare that in the </t>
    </r>
    <r>
      <rPr>
        <b/>
        <sz val="10"/>
        <rFont val="Tahoma"/>
        <family val="2"/>
      </rPr>
      <t>washing machines/ dishwashers</t>
    </r>
    <r>
      <rPr>
        <sz val="10"/>
        <rFont val="Tahoma"/>
        <family val="2"/>
      </rPr>
      <t xml:space="preserve"> is used </t>
    </r>
    <r>
      <rPr>
        <b/>
        <sz val="10"/>
        <rFont val="Tahoma"/>
        <family val="2"/>
      </rPr>
      <t>an automatic dosage system</t>
    </r>
    <r>
      <rPr>
        <sz val="10"/>
        <rFont val="Tahoma"/>
        <family val="2"/>
      </rPr>
      <t xml:space="preserve"> which optimises detergent use according to water hardness?</t>
    </r>
  </si>
  <si>
    <r>
      <t>Do you declare that</t>
    </r>
    <r>
      <rPr>
        <b/>
        <sz val="10"/>
        <rFont val="Tahoma"/>
        <family val="2"/>
      </rPr>
      <t xml:space="preserve"> the </t>
    </r>
    <r>
      <rPr>
        <sz val="10"/>
        <rFont val="Tahoma"/>
        <family val="2"/>
      </rPr>
      <t xml:space="preserve"> </t>
    </r>
    <r>
      <rPr>
        <b/>
        <sz val="10"/>
        <rFont val="Tahoma"/>
        <family val="2"/>
      </rPr>
      <t>tourist accommodation</t>
    </r>
    <r>
      <rPr>
        <sz val="10"/>
        <rFont val="Tahoma"/>
        <family val="2"/>
      </rPr>
      <t xml:space="preserve"> is </t>
    </r>
    <r>
      <rPr>
        <b/>
        <sz val="10"/>
        <rFont val="Tahoma"/>
        <family val="2"/>
      </rPr>
      <t>registered</t>
    </r>
    <r>
      <rPr>
        <sz val="10"/>
        <rFont val="Tahoma"/>
        <family val="2"/>
      </rPr>
      <t xml:space="preserve"> under the Community eco-management and audit scheme </t>
    </r>
    <r>
      <rPr>
        <b/>
        <sz val="10"/>
        <rFont val="Tahoma"/>
        <family val="2"/>
      </rPr>
      <t>(EMAS</t>
    </r>
    <r>
      <rPr>
        <sz val="10"/>
        <rFont val="Tahoma"/>
        <family val="2"/>
      </rPr>
      <t>)?</t>
    </r>
  </si>
  <si>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14001 standard</t>
    </r>
    <r>
      <rPr>
        <sz val="10"/>
        <rFont val="Tahoma"/>
        <family val="2"/>
      </rPr>
      <t>?</t>
    </r>
  </si>
  <si>
    <t>Does the tourist accommodation have an independent heating system?</t>
  </si>
  <si>
    <t>Do you hereby declare that the tourist accommodation doesn't use heavy oils having a sulphur content higher than 0,1%?</t>
  </si>
  <si>
    <t>ANSWERS / OPTIONS
(To be filled by applicant)</t>
  </si>
  <si>
    <t>TOURIST ACCOMMODATION</t>
  </si>
  <si>
    <t>Address (full address including road/avenue/street, number, postal code, country, etc.):</t>
  </si>
  <si>
    <t>Position:</t>
  </si>
  <si>
    <t xml:space="preserve">If relevant, existing  license No: </t>
  </si>
  <si>
    <t xml:space="preserve">Food services;
Leisure or fitness facilities;
Green areas;
Premises for singular events such as business conferences, meetings or training events; 
Sanitary facilities, washing and cooking facilities or information facilities available to campsite tourists, travellers and lodgers for collective use. </t>
  </si>
  <si>
    <r>
      <rPr>
        <b/>
        <sz val="12"/>
        <rFont val="Tahoma"/>
        <family val="2"/>
      </rPr>
      <t>Rough estimate</t>
    </r>
    <r>
      <rPr>
        <sz val="12"/>
        <rFont val="Tahoma"/>
        <family val="2"/>
      </rPr>
      <t xml:space="preserve"> of annual number of </t>
    </r>
    <r>
      <rPr>
        <b/>
        <sz val="12"/>
        <rFont val="Tahoma"/>
        <family val="2"/>
      </rPr>
      <t>overnight stays</t>
    </r>
    <r>
      <rPr>
        <sz val="12"/>
        <rFont val="Tahoma"/>
        <family val="2"/>
      </rPr>
      <t>:</t>
    </r>
  </si>
  <si>
    <r>
      <rPr>
        <b/>
        <sz val="12"/>
        <rFont val="Tahoma"/>
        <family val="2"/>
      </rPr>
      <t xml:space="preserve">Rough estimate </t>
    </r>
    <r>
      <rPr>
        <sz val="12"/>
        <rFont val="Tahoma"/>
        <family val="2"/>
      </rPr>
      <t xml:space="preserve">of value of annual sales, excluding VAT, </t>
    </r>
    <r>
      <rPr>
        <b/>
        <sz val="12"/>
        <rFont val="Tahoma"/>
        <family val="2"/>
      </rPr>
      <t>of the tourist accommodation in the European Economic Area</t>
    </r>
    <r>
      <rPr>
        <sz val="12"/>
        <rFont val="Tahoma"/>
        <family val="2"/>
      </rPr>
      <t xml:space="preserve"> (the European Community plus Norway, Iceland and Liechtenstein). Please specify currency, if different from the Euro:</t>
    </r>
  </si>
  <si>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</si>
  <si>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</si>
  <si>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</si>
  <si>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</si>
  <si>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</si>
  <si>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</si>
  <si>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Do you declare that  the maintenance (check for leakage and repair) for refrigerants covered by the Regulation (EU) No 517/2014 is carried out according the indicated in the Criterion 4?</t>
  </si>
  <si>
    <t>Do you declare that the EU Ecolabel logo is used according the specification defined in the Criterion 22?</t>
  </si>
  <si>
    <r>
      <t>4</t>
    </r>
    <r>
      <rPr>
        <b/>
        <sz val="10"/>
        <rFont val="Tahoma"/>
        <family val="2"/>
      </rPr>
      <t>- General maintenance</t>
    </r>
    <r>
      <rPr>
        <b/>
        <sz val="24"/>
        <rFont val="Tahoma"/>
        <family val="2"/>
      </rPr>
      <t xml:space="preserve"> </t>
    </r>
  </si>
  <si>
    <r>
      <t>1</t>
    </r>
    <r>
      <rPr>
        <b/>
        <sz val="10"/>
        <rFont val="Tahoma"/>
        <family val="2"/>
      </rPr>
      <t>- Basis of an Environmental Management System</t>
    </r>
  </si>
  <si>
    <r>
      <t>2</t>
    </r>
    <r>
      <rPr>
        <b/>
        <sz val="10"/>
        <rFont val="Tahoma"/>
        <family val="2"/>
      </rPr>
      <t>-</t>
    </r>
    <r>
      <rPr>
        <b/>
        <sz val="24"/>
        <rFont val="Tahoma"/>
        <family val="2"/>
      </rPr>
      <t xml:space="preserve"> </t>
    </r>
    <r>
      <rPr>
        <b/>
        <sz val="10"/>
        <rFont val="Tahoma"/>
        <family val="2"/>
      </rPr>
      <t>Staff training</t>
    </r>
  </si>
  <si>
    <r>
      <t>3</t>
    </r>
    <r>
      <rPr>
        <b/>
        <sz val="10"/>
        <rFont val="Tahoma"/>
        <family val="2"/>
      </rPr>
      <t>- Information to guests</t>
    </r>
  </si>
  <si>
    <r>
      <t>5</t>
    </r>
    <r>
      <rPr>
        <b/>
        <sz val="10"/>
        <rFont val="Tahoma"/>
        <family val="2"/>
      </rPr>
      <t>- Consumption monitoring</t>
    </r>
  </si>
  <si>
    <r>
      <t>22</t>
    </r>
    <r>
      <rPr>
        <b/>
        <sz val="10"/>
        <rFont val="Tahoma"/>
        <family val="2"/>
      </rPr>
      <t>- Information appearing on the EU Ecolabel</t>
    </r>
  </si>
  <si>
    <r>
      <t>6</t>
    </r>
    <r>
      <rPr>
        <b/>
        <sz val="10"/>
        <rFont val="Tahoma"/>
        <family val="2"/>
      </rPr>
      <t>- Energy efficient space heating and water heating appliances</t>
    </r>
  </si>
  <si>
    <r>
      <t>7</t>
    </r>
    <r>
      <rPr>
        <b/>
        <sz val="10"/>
        <rFont val="Tahoma"/>
        <family val="2"/>
      </rPr>
      <t>- Energy efficient air conditioning and air-based heat pumps appliances</t>
    </r>
  </si>
  <si>
    <r>
      <t>8</t>
    </r>
    <r>
      <rPr>
        <b/>
        <sz val="10"/>
        <rFont val="Tahoma"/>
        <family val="2"/>
      </rPr>
      <t>- Energy efficient lighting</t>
    </r>
    <r>
      <rPr>
        <b/>
        <sz val="24"/>
        <rFont val="Tahoma"/>
        <family val="2"/>
      </rPr>
      <t xml:space="preserve"> </t>
    </r>
  </si>
  <si>
    <r>
      <t>9</t>
    </r>
    <r>
      <rPr>
        <b/>
        <sz val="10"/>
        <rFont val="Tahoma"/>
        <family val="2"/>
      </rPr>
      <t>- Thermoregulation</t>
    </r>
  </si>
  <si>
    <r>
      <t>10</t>
    </r>
    <r>
      <rPr>
        <b/>
        <sz val="10"/>
        <rFont val="Tahoma"/>
        <family val="2"/>
      </rPr>
      <t>- Automatic switching off of HVAC and lighting</t>
    </r>
  </si>
  <si>
    <r>
      <t>11</t>
    </r>
    <r>
      <rPr>
        <b/>
        <sz val="10"/>
        <rFont val="Tahoma"/>
        <family val="2"/>
      </rPr>
      <t>- Outside heating and air conditioning appliances</t>
    </r>
  </si>
  <si>
    <t>Energy criteria</t>
  </si>
  <si>
    <r>
      <t>12</t>
    </r>
    <r>
      <rPr>
        <b/>
        <sz val="10"/>
        <rFont val="Tahoma"/>
        <family val="2"/>
      </rPr>
      <t>- Procurement of electricity from a renewable electricity supplier</t>
    </r>
  </si>
  <si>
    <r>
      <t>13</t>
    </r>
    <r>
      <rPr>
        <b/>
        <sz val="10"/>
        <rFont val="Tahoma"/>
        <family val="2"/>
      </rPr>
      <t>- Coal and heating oils</t>
    </r>
  </si>
  <si>
    <r>
      <t>15</t>
    </r>
    <r>
      <rPr>
        <b/>
        <sz val="10"/>
        <rFont val="Tahoma"/>
        <family val="2"/>
      </rPr>
      <t xml:space="preserve">- Efficient water fittings: Toilets and urinals </t>
    </r>
  </si>
  <si>
    <r>
      <t>Do you declare that the average water flow of the bathroom taps and showers excluding bathtub, rainshowers, and massage-showers does'nt exceed 8,5 litres/minute?</t>
    </r>
    <r>
      <rPr>
        <i/>
        <sz val="10"/>
        <rFont val="Tahoma"/>
        <family val="2"/>
      </rPr>
      <t xml:space="preserve"> </t>
    </r>
  </si>
  <si>
    <r>
      <t>16</t>
    </r>
    <r>
      <rPr>
        <b/>
        <sz val="10"/>
        <rFont val="Tahoma"/>
        <family val="2"/>
      </rPr>
      <t>- Reduction in laundry achieved through reuse of towels and bedclothes</t>
    </r>
  </si>
  <si>
    <r>
      <t>14</t>
    </r>
    <r>
      <rPr>
        <b/>
        <sz val="10"/>
        <rFont val="Tahoma"/>
        <family val="2"/>
      </rPr>
      <t>- Efficient water fittings: Bathroom taps and showers</t>
    </r>
  </si>
  <si>
    <r>
      <t>17</t>
    </r>
    <r>
      <rPr>
        <b/>
        <sz val="10"/>
        <rFont val="Tahoma"/>
        <family val="2"/>
      </rPr>
      <t>- Waste prevention: food service waste reduction plan</t>
    </r>
  </si>
  <si>
    <t>Waste and wastewater criteria</t>
  </si>
  <si>
    <t>Water criteria</t>
  </si>
  <si>
    <t>Do you declare that the tourist accommodation doesn't use disposable towels and bed sheets?</t>
  </si>
  <si>
    <r>
      <t>18</t>
    </r>
    <r>
      <rPr>
        <b/>
        <sz val="10"/>
        <rFont val="Tahoma"/>
        <family val="2"/>
      </rPr>
      <t>- Waste prevention: Disposable items</t>
    </r>
  </si>
  <si>
    <r>
      <t>19</t>
    </r>
    <r>
      <rPr>
        <b/>
        <sz val="10"/>
        <rFont val="Tahoma"/>
        <family val="2"/>
      </rPr>
      <t>- Waste sorting and sending for recycling</t>
    </r>
  </si>
  <si>
    <r>
      <t>20</t>
    </r>
    <r>
      <rPr>
        <b/>
        <sz val="10"/>
        <rFont val="Tahoma"/>
        <family val="2"/>
      </rPr>
      <t>- No smoking in common areas</t>
    </r>
  </si>
  <si>
    <r>
      <t>21</t>
    </r>
    <r>
      <rPr>
        <b/>
        <sz val="10"/>
        <rFont val="Tahoma"/>
        <family val="2"/>
      </rPr>
      <t>-Promotion of environmentally preferable means of transport</t>
    </r>
  </si>
  <si>
    <t>ANSWERS/OPTIONS         (To be filled  by applicant)</t>
  </si>
  <si>
    <t>ANSWERS NOTE (To be filled  by applicant)</t>
  </si>
  <si>
    <t>Other Criteria</t>
  </si>
  <si>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50001 standard</t>
    </r>
    <r>
      <rPr>
        <sz val="10"/>
        <rFont val="Tahoma"/>
        <family val="2"/>
      </rPr>
      <t>?</t>
    </r>
  </si>
  <si>
    <r>
      <rPr>
        <b/>
        <sz val="24"/>
        <rFont val="Tahoma"/>
        <family val="2"/>
      </rPr>
      <t>23</t>
    </r>
    <r>
      <rPr>
        <b/>
        <sz val="10"/>
        <rFont val="Tahoma"/>
        <family val="2"/>
      </rPr>
      <t>- EMAS registration, ISO certification of the tourist accommodation (up to 5 points)</t>
    </r>
  </si>
  <si>
    <r>
      <t>24</t>
    </r>
    <r>
      <rPr>
        <b/>
        <sz val="10"/>
        <rFont val="Tahoma"/>
        <family val="2"/>
      </rPr>
      <t>- EMAS registration or ISO certification of suppliers (up to 5 points)</t>
    </r>
  </si>
  <si>
    <r>
      <t>25</t>
    </r>
    <r>
      <rPr>
        <b/>
        <sz val="10"/>
        <rFont val="Tahoma"/>
        <family val="2"/>
      </rPr>
      <t>- Ecolabelled services (up to 4 points)</t>
    </r>
  </si>
  <si>
    <t xml:space="preserve">Do you have defined an action program with targets on environmental performance? </t>
  </si>
  <si>
    <t xml:space="preserve">A copy of the environmental policy </t>
  </si>
  <si>
    <t xml:space="preserve">A copy of the action programme </t>
  </si>
  <si>
    <t>Copy of the evaluation report, which shall be made available to the competent body within 2 years after the application, and the updated version every two years</t>
  </si>
  <si>
    <t>Do you declare that the information on the environmental policy, the action program and the internal evaluation process are available for consultation by the public?</t>
  </si>
  <si>
    <t xml:space="preserve">Is adequate training provided to all new staff within four weeks of starting employment? </t>
  </si>
  <si>
    <t xml:space="preserve">Is the staff updated on all the environmental aspects of the EU Ecolabel at least once a year? </t>
  </si>
  <si>
    <t>The dates and types of the staff training shall be recorded as evidence that this training update has taken place.</t>
  </si>
  <si>
    <r>
      <t>26</t>
    </r>
    <r>
      <rPr>
        <b/>
        <sz val="10"/>
        <rFont val="Tahoma"/>
        <family val="2"/>
      </rPr>
      <t>- Environmental and social communication and education (up to 2 points)</t>
    </r>
  </si>
  <si>
    <t>Do you declare that guest entertainment includes elements of environmental education?</t>
  </si>
  <si>
    <r>
      <t>27</t>
    </r>
    <r>
      <rPr>
        <b/>
        <sz val="10"/>
        <rFont val="Tahoma"/>
        <family val="2"/>
      </rPr>
      <t>– Consumption monitoring: Energy and water sub-metering (up to 2 points)</t>
    </r>
  </si>
  <si>
    <t xml:space="preserve">EMAS registration.
</t>
  </si>
  <si>
    <t>ISO 14001 certification.</t>
  </si>
  <si>
    <t>ISO 50001 certification.</t>
  </si>
  <si>
    <t>Evidence that at least two of the tourist accommodation main suppliers has an EMAS registration</t>
  </si>
  <si>
    <t>Evidence that at least two of the tourist accommodation main suppliers has an ISO 14001 certification</t>
  </si>
  <si>
    <t>Evidence that at least two of the  tourist accommodation main suppliers has an ISO 50001 certification</t>
  </si>
  <si>
    <t>Appropriate evidence of ISO type I certification by laundry and/or cleaning suppliers</t>
  </si>
  <si>
    <t>A detailed explanation of how the tourist accommodation fulfils this criterion, together with a map showing the places where meters are placed</t>
  </si>
  <si>
    <r>
      <t xml:space="preserve">How many types of </t>
    </r>
    <r>
      <rPr>
        <b/>
        <sz val="10"/>
        <rFont val="Tahoma"/>
        <family val="2"/>
      </rPr>
      <t>additional energy and water meters</t>
    </r>
    <r>
      <rPr>
        <sz val="10"/>
        <rFont val="Tahoma"/>
        <family val="2"/>
      </rPr>
      <t xml:space="preserve"> are installed so as to allow data collection on consumption of different activities and/or machines, such as rooms, pitches, laundry and kitchen service and/or specific machines?</t>
    </r>
  </si>
  <si>
    <r>
      <t>28</t>
    </r>
    <r>
      <rPr>
        <b/>
        <sz val="10"/>
        <rFont val="Tahoma"/>
        <family val="2"/>
      </rPr>
      <t>- Energy efficient space heating and water heating appliances (up to 3 points)</t>
    </r>
  </si>
  <si>
    <r>
      <t>29</t>
    </r>
    <r>
      <rPr>
        <b/>
        <sz val="10"/>
        <rFont val="Tahoma"/>
        <family val="2"/>
      </rPr>
      <t>- Energy efficient air conditioning and air-based heat pumps appliances (up to 3,5 points)</t>
    </r>
  </si>
  <si>
    <r>
      <t>30</t>
    </r>
    <r>
      <rPr>
        <b/>
        <sz val="10"/>
        <rFont val="Tahoma"/>
        <family val="2"/>
      </rPr>
      <t>– Air-based heat pumps up to 100 kW heat output (3 points)</t>
    </r>
  </si>
  <si>
    <r>
      <t>31</t>
    </r>
    <r>
      <rPr>
        <b/>
        <sz val="10"/>
        <rFont val="Tahoma"/>
        <family val="2"/>
      </rPr>
      <t>- Energy efficient household appliances and lighting (up to 4 points)</t>
    </r>
  </si>
  <si>
    <r>
      <t>32</t>
    </r>
    <r>
      <rPr>
        <b/>
        <sz val="10"/>
        <rFont val="Tahoma"/>
        <family val="2"/>
      </rPr>
      <t>- Heat recovery (up to 3 points)</t>
    </r>
  </si>
  <si>
    <r>
      <t>33</t>
    </r>
    <r>
      <rPr>
        <b/>
        <sz val="10"/>
        <rFont val="Tahoma"/>
        <family val="2"/>
      </rPr>
      <t>- Thermoregulation and window insulation (up to 4 points)</t>
    </r>
  </si>
  <si>
    <r>
      <t>34</t>
    </r>
    <r>
      <rPr>
        <b/>
        <sz val="10"/>
        <rFont val="Tahoma"/>
        <family val="2"/>
      </rPr>
      <t>- Automatic switch off of appliances/devices (up to 4,5 points)</t>
    </r>
  </si>
  <si>
    <r>
      <t>35</t>
    </r>
    <r>
      <rPr>
        <b/>
        <sz val="10"/>
        <rFont val="Tahoma"/>
        <family val="2"/>
      </rPr>
      <t>- District heating/cooling and cooling from cogeneration (up to 4 points)</t>
    </r>
  </si>
  <si>
    <r>
      <t>36</t>
    </r>
    <r>
      <rPr>
        <b/>
        <sz val="10"/>
        <rFont val="Tahoma"/>
        <family val="2"/>
      </rPr>
      <t xml:space="preserve">- Electric hand driers with proximity sensor (1 point) </t>
    </r>
  </si>
  <si>
    <r>
      <t>37</t>
    </r>
    <r>
      <rPr>
        <b/>
        <sz val="10"/>
        <rFont val="Tahoma"/>
        <family val="2"/>
      </rPr>
      <t>- Space Heater emissions (1,5 points)</t>
    </r>
  </si>
  <si>
    <r>
      <t>38</t>
    </r>
    <r>
      <rPr>
        <b/>
        <sz val="10"/>
        <rFont val="Tahoma"/>
        <family val="2"/>
      </rPr>
      <t>- Procurement of electricity from a renewable electricity supplier (up to 4 points)</t>
    </r>
  </si>
  <si>
    <r>
      <rPr>
        <b/>
        <sz val="24"/>
        <rFont val="Tahoma"/>
        <family val="2"/>
      </rPr>
      <t>39</t>
    </r>
    <r>
      <rPr>
        <b/>
        <sz val="10"/>
        <rFont val="Tahoma"/>
        <family val="2"/>
      </rPr>
      <t>- On site self-generation of electricity through renewable energy sources (up to 5 points)</t>
    </r>
  </si>
  <si>
    <r>
      <t>40</t>
    </r>
    <r>
      <rPr>
        <b/>
        <sz val="10"/>
        <rFont val="Tahoma"/>
        <family val="2"/>
      </rPr>
      <t>- Heating energy from renewable energy sources (up to 3,5 points)</t>
    </r>
  </si>
  <si>
    <r>
      <t>41</t>
    </r>
    <r>
      <rPr>
        <b/>
        <sz val="10"/>
        <rFont val="Tahoma"/>
        <family val="2"/>
      </rPr>
      <t>- Swimming pool heating (up to 1,5 points)</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</si>
  <si>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water-based heating</t>
    </r>
    <r>
      <rPr>
        <sz val="10"/>
        <rFont val="Tahoma"/>
        <family val="2"/>
      </rPr>
      <t xml:space="preserve"> appliance meeting criteria 6.a)?</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</si>
  <si>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 heating</t>
    </r>
    <r>
      <rPr>
        <sz val="10"/>
        <rFont val="Tahoma"/>
        <family val="2"/>
      </rPr>
      <t xml:space="preserve"> appliance meeting criteria 6.c)?</t>
    </r>
  </si>
  <si>
    <t>How much higher is the energy efficiency of the 50% of household air conditioners or air-based heat pumps in the tourist accommodation compared to the threshold set in criterion 7?</t>
  </si>
  <si>
    <r>
      <t xml:space="preserve">Do you declare that the tourist accommodation has at least an air-based </t>
    </r>
    <r>
      <rPr>
        <b/>
        <sz val="10"/>
        <rFont val="Tahoma"/>
        <family val="2"/>
      </rPr>
      <t>heat pump</t>
    </r>
    <r>
      <rPr>
        <sz val="10"/>
        <rFont val="Tahoma"/>
        <family val="2"/>
      </rPr>
      <t xml:space="preserve"> meeting criterion 7 and awarded the </t>
    </r>
    <r>
      <rPr>
        <b/>
        <sz val="10"/>
        <rFont val="Tahoma"/>
        <family val="2"/>
      </rPr>
      <t>EU Eco-labe</t>
    </r>
    <r>
      <rPr>
        <sz val="10"/>
        <rFont val="Tahoma"/>
        <family val="2"/>
      </rPr>
      <t xml:space="preserve">l or another </t>
    </r>
    <r>
      <rPr>
        <b/>
        <sz val="10"/>
        <rFont val="Tahoma"/>
        <family val="2"/>
      </rPr>
      <t>ISO type I Eco-label</t>
    </r>
    <r>
      <rPr>
        <sz val="10"/>
        <rFont val="Tahoma"/>
        <family val="2"/>
      </rPr>
      <t>?</t>
    </r>
  </si>
  <si>
    <r>
      <t>How many appliances</t>
    </r>
    <r>
      <rPr>
        <sz val="10"/>
        <rFont val="Tahoma"/>
        <family val="2"/>
      </rPr>
      <t xml:space="preserve"> (</t>
    </r>
    <r>
      <rPr>
        <sz val="10"/>
        <color indexed="8"/>
        <rFont val="Tahoma"/>
        <family val="2"/>
      </rPr>
      <t xml:space="preserve"> refrigeration systems, ventilators, washing machines, dishwashers, swimming pool(s), sanitary waste water) of</t>
    </r>
    <r>
      <rPr>
        <sz val="10"/>
        <rFont val="Tahoma"/>
        <family val="2"/>
      </rPr>
      <t xml:space="preserve"> the  tourist accommodation have a </t>
    </r>
    <r>
      <rPr>
        <b/>
        <sz val="10"/>
        <rFont val="Tahoma"/>
        <family val="2"/>
      </rPr>
      <t>heat recovery</t>
    </r>
    <r>
      <rPr>
        <sz val="10"/>
        <rFont val="Tahoma"/>
        <family val="2"/>
      </rPr>
      <t xml:space="preserve"> system? Please specify it/them on the “</t>
    </r>
    <r>
      <rPr>
        <u/>
        <sz val="10"/>
        <rFont val="Tahoma"/>
        <family val="2"/>
      </rPr>
      <t>answers note</t>
    </r>
    <r>
      <rPr>
        <sz val="10"/>
        <rFont val="Tahoma"/>
        <family val="2"/>
      </rPr>
      <t xml:space="preserve">” </t>
    </r>
  </si>
  <si>
    <t>Do you declare that 90% of windows in heated and/or air conditioned rooms and common areas are insulated with at least double glazing or equivalent?</t>
  </si>
  <si>
    <r>
      <t>Do you declare that 90% of the guest rooms in the tourist accommodation are equipped with an automatic system which turns the lights off when guests leave the room?</t>
    </r>
    <r>
      <rPr>
        <i/>
        <sz val="10"/>
        <rFont val="Arial"/>
        <family val="2"/>
      </rPr>
      <t/>
    </r>
  </si>
  <si>
    <r>
      <t>Do you declare that 90% of the outside lighting not needed for security reasons are turned off automatically after a defined time, or be activated through a proximity sensor?</t>
    </r>
    <r>
      <rPr>
        <i/>
        <sz val="10"/>
        <rFont val="Arial"/>
        <family val="2"/>
      </rPr>
      <t/>
    </r>
  </si>
  <si>
    <r>
      <t>Do you declare that 90% of the guest rooms in the tourist accommodation are equipped with an automatic switch off of installed HVAC systems when windows are opened and when guests leave the room?</t>
    </r>
    <r>
      <rPr>
        <sz val="10"/>
        <rFont val="Arial"/>
        <family val="2"/>
      </rPr>
      <t/>
    </r>
  </si>
  <si>
    <r>
      <t xml:space="preserve">Do you declare that the heating and/or cooling of the tourist accommodation is provided by efficient </t>
    </r>
    <r>
      <rPr>
        <b/>
        <sz val="10"/>
        <rFont val="Tahoma"/>
        <family val="2"/>
      </rPr>
      <t>district heating or cooling system</t>
    </r>
    <r>
      <rPr>
        <sz val="10"/>
        <rFont val="Tahoma"/>
        <family val="2"/>
      </rPr>
      <t xml:space="preserve"> defined by </t>
    </r>
    <r>
      <rPr>
        <b/>
        <sz val="10"/>
        <rFont val="Tahoma"/>
        <family val="2"/>
      </rPr>
      <t>Directive 2012/27/EU</t>
    </r>
    <r>
      <rPr>
        <sz val="10"/>
        <rFont val="Tahoma"/>
        <family val="2"/>
      </rPr>
      <t>?</t>
    </r>
  </si>
  <si>
    <r>
      <t xml:space="preserve">Do you declare that </t>
    </r>
    <r>
      <rPr>
        <b/>
        <sz val="10"/>
        <rFont val="Tahoma"/>
        <family val="2"/>
      </rPr>
      <t>cooling</t>
    </r>
    <r>
      <rPr>
        <sz val="10"/>
        <rFont val="Tahoma"/>
        <family val="2"/>
      </rPr>
      <t xml:space="preserve"> of the  tourist accommodation is </t>
    </r>
    <r>
      <rPr>
        <b/>
        <sz val="10"/>
        <rFont val="Tahoma"/>
        <family val="2"/>
      </rPr>
      <t xml:space="preserve">provided by a high efficiency cogeneration unit </t>
    </r>
    <r>
      <rPr>
        <sz val="10"/>
        <rFont val="Tahoma"/>
        <family val="2"/>
      </rPr>
      <t>according to Directive 2012/27/EU?</t>
    </r>
  </si>
  <si>
    <r>
      <t xml:space="preserve">Do you declare that </t>
    </r>
    <r>
      <rPr>
        <b/>
        <sz val="10"/>
        <rFont val="Tahoma"/>
        <family val="2"/>
      </rPr>
      <t>all electric hand driers</t>
    </r>
    <r>
      <rPr>
        <sz val="10"/>
        <rFont val="Tahoma"/>
        <family val="2"/>
      </rPr>
      <t xml:space="preserve"> are fitted with </t>
    </r>
    <r>
      <rPr>
        <b/>
        <sz val="10"/>
        <rFont val="Tahoma"/>
        <family val="2"/>
      </rPr>
      <t>proximity sensors</t>
    </r>
    <r>
      <rPr>
        <sz val="10"/>
        <rFont val="Tahoma"/>
        <family val="2"/>
      </rPr>
      <t xml:space="preserve"> or have been awarded an </t>
    </r>
    <r>
      <rPr>
        <b/>
        <sz val="10"/>
        <rFont val="Tahoma"/>
        <family val="2"/>
      </rPr>
      <t>ISO Type I label</t>
    </r>
    <r>
      <rPr>
        <sz val="10"/>
        <rFont val="Tahoma"/>
        <family val="2"/>
      </rPr>
      <t>?</t>
    </r>
  </si>
  <si>
    <t>Does the tourist accommodation contract an individual electricity tariff containing the 100% of the electricity from renewable energy soruces?</t>
  </si>
  <si>
    <r>
      <t>Which is the percentage of electricricty generation is from a</t>
    </r>
    <r>
      <rPr>
        <b/>
        <sz val="10"/>
        <rFont val="Tahoma"/>
        <family val="2"/>
      </rPr>
      <t xml:space="preserve"> photovoltaic (solar panel), local hydroelectric system, geothermal, local biomass or wind power electricity generation </t>
    </r>
    <r>
      <rPr>
        <sz val="10"/>
        <rFont val="Tahoma"/>
        <family val="2"/>
      </rPr>
      <t>(of the overall electricity consumption per year)?</t>
    </r>
  </si>
  <si>
    <r>
      <t>42</t>
    </r>
    <r>
      <rPr>
        <b/>
        <sz val="10"/>
        <rFont val="Tahoma"/>
        <family val="2"/>
      </rPr>
      <t>- Efficient water fittings: Bathroom taps and showers (up to 4 points)</t>
    </r>
  </si>
  <si>
    <r>
      <t>43</t>
    </r>
    <r>
      <rPr>
        <b/>
        <sz val="10"/>
        <rFont val="Tahoma"/>
        <family val="2"/>
      </rPr>
      <t>- Efficient water fittings: Toilets and urinals (up to 4,5 points)</t>
    </r>
  </si>
  <si>
    <r>
      <t>44</t>
    </r>
    <r>
      <rPr>
        <b/>
        <sz val="10"/>
        <rFont val="Tahoma"/>
        <family val="2"/>
      </rPr>
      <t>- Dishwasher water consumption (2,5 points)</t>
    </r>
  </si>
  <si>
    <r>
      <t>45</t>
    </r>
    <r>
      <rPr>
        <b/>
        <sz val="10"/>
        <rFont val="Tahoma"/>
        <family val="2"/>
      </rPr>
      <t>- Washing machine water consumption (3 points)</t>
    </r>
  </si>
  <si>
    <r>
      <t>46</t>
    </r>
    <r>
      <rPr>
        <b/>
        <sz val="10"/>
        <rFont val="Tahoma"/>
        <family val="2"/>
      </rPr>
      <t>- Indications on water hardness (up to 1,5 points)</t>
    </r>
  </si>
  <si>
    <r>
      <t>47</t>
    </r>
    <r>
      <rPr>
        <b/>
        <sz val="10"/>
        <rFont val="Tahoma"/>
        <family val="2"/>
      </rPr>
      <t>- Optimised pool management (up to 2,5 points)</t>
    </r>
  </si>
  <si>
    <r>
      <t>48</t>
    </r>
    <r>
      <rPr>
        <b/>
        <sz val="10"/>
        <rFont val="Tahoma"/>
        <family val="2"/>
      </rPr>
      <t>-Rainwater and grey water recycling (up to 3 points)</t>
    </r>
  </si>
  <si>
    <r>
      <t>49</t>
    </r>
    <r>
      <rPr>
        <b/>
        <sz val="10"/>
        <rFont val="Tahoma"/>
        <family val="2"/>
      </rPr>
      <t>- Efficient irrigation (1,5 points)</t>
    </r>
  </si>
  <si>
    <r>
      <t>50</t>
    </r>
    <r>
      <rPr>
        <b/>
        <sz val="10"/>
        <rFont val="Tahoma"/>
        <family val="2"/>
      </rPr>
      <t>- Native or non-invasive alien species used in outdoor planting (up to 2 points)</t>
    </r>
  </si>
  <si>
    <r>
      <t xml:space="preserve">Do you declare that the average water flow rate of the </t>
    </r>
    <r>
      <rPr>
        <b/>
        <sz val="10"/>
        <rFont val="Tahoma"/>
        <family val="2"/>
      </rPr>
      <t xml:space="preserve">shower </t>
    </r>
    <r>
      <rPr>
        <sz val="10"/>
        <rFont val="Tahoma"/>
        <family val="2"/>
      </rPr>
      <t>doesn't exceed</t>
    </r>
    <r>
      <rPr>
        <b/>
        <sz val="10"/>
        <rFont val="Tahoma"/>
        <family val="2"/>
      </rPr>
      <t xml:space="preserve"> 7 litres/minute </t>
    </r>
    <r>
      <rPr>
        <sz val="10"/>
        <rFont val="Tahoma"/>
        <family val="2"/>
      </rPr>
      <t xml:space="preserve">heads and </t>
    </r>
    <r>
      <rPr>
        <b/>
        <sz val="10"/>
        <rFont val="Tahoma"/>
        <family val="2"/>
      </rPr>
      <t>bathroom taps</t>
    </r>
    <r>
      <rPr>
        <sz val="10"/>
        <rFont val="Tahoma"/>
        <family val="2"/>
      </rPr>
      <t xml:space="preserve"> (excluding bathtubs) doesn't exceed </t>
    </r>
    <r>
      <rPr>
        <b/>
        <sz val="10"/>
        <rFont val="Tahoma"/>
        <family val="2"/>
      </rPr>
      <t xml:space="preserve">6 litres/minute?
</t>
    </r>
    <r>
      <rPr>
        <i/>
        <sz val="10"/>
        <rFont val="Tahoma"/>
        <family val="2"/>
      </rPr>
      <t/>
    </r>
  </si>
  <si>
    <t>Do you declare that all urinals use a waterless system?</t>
  </si>
  <si>
    <t>Do you declare that at least 50% of urinals have been awarded the EU Ecolabel in accordance with Decision 2013/641/EU or another ISO type I label?</t>
  </si>
  <si>
    <r>
      <t>Do you declare that at least 50% of toilets have been awarded the EU Ecolabel in accordance with Decision 2013/641/EU or another ISO type I label?</t>
    </r>
    <r>
      <rPr>
        <i/>
        <sz val="10"/>
        <rFont val="Arial"/>
        <family val="2"/>
      </rPr>
      <t/>
    </r>
  </si>
  <si>
    <r>
      <t>Do you declare that the</t>
    </r>
    <r>
      <rPr>
        <b/>
        <sz val="10"/>
        <rFont val="Tahoma"/>
        <family val="2"/>
      </rPr>
      <t xml:space="preserve"> water consumption </t>
    </r>
    <r>
      <rPr>
        <sz val="10"/>
        <rFont val="Tahoma"/>
        <family val="2"/>
      </rPr>
      <t xml:space="preserve">of  the </t>
    </r>
    <r>
      <rPr>
        <b/>
        <sz val="10"/>
        <rFont val="Tahoma"/>
        <family val="2"/>
      </rPr>
      <t>dishwashers</t>
    </r>
    <r>
      <rPr>
        <sz val="10"/>
        <rFont val="Tahoma"/>
        <family val="2"/>
      </rPr>
      <t xml:space="preserve"> </t>
    </r>
    <r>
      <rPr>
        <b/>
        <sz val="10"/>
        <rFont val="Tahoma"/>
        <family val="2"/>
      </rPr>
      <t xml:space="preserve">is lower or equal </t>
    </r>
    <r>
      <rPr>
        <sz val="10"/>
        <rFont val="Tahoma"/>
        <family val="2"/>
      </rPr>
      <t>to the threshold as defined in the criterion 44?</t>
    </r>
  </si>
  <si>
    <t>Technical specifications from the manufacturer or the professional technicians responsible for installation, sale or maintenance indicating how the required efficiency is met.</t>
  </si>
  <si>
    <t>Technical specification from the professional technicians responsible for the installation and/or maintenance of these appliances/devices.</t>
  </si>
  <si>
    <r>
      <t xml:space="preserve">Supporting documentation of how the tourist accommodation fulfils this criterion </t>
    </r>
    <r>
      <rPr>
        <b/>
        <sz val="10"/>
        <rFont val="Tahoma"/>
        <family val="2"/>
      </rPr>
      <t>OR</t>
    </r>
    <r>
      <rPr>
        <sz val="10"/>
        <rFont val="Tahoma"/>
        <family val="2"/>
      </rPr>
      <t xml:space="preserve"> a copy of the type I label certificate or a copy of the label on the package </t>
    </r>
  </si>
  <si>
    <r>
      <t xml:space="preserve">Do you declare that the </t>
    </r>
    <r>
      <rPr>
        <b/>
        <sz val="10"/>
        <rFont val="Tahoma"/>
        <family val="2"/>
      </rPr>
      <t>professional</t>
    </r>
    <r>
      <rPr>
        <sz val="10"/>
        <rFont val="Tahoma"/>
        <family val="2"/>
      </rPr>
      <t xml:space="preserve"> washing machines used within the tourist accommodation have an average laundry water consumption ≤ 7 L per kg of laundry washed?</t>
    </r>
  </si>
  <si>
    <t>Do you declare that rainwater via rooftop recycling is used for non-sanitary and non-drinking purposes in the accommodation?</t>
  </si>
  <si>
    <t>Do you declare that water from HVAC systems is used for non-sanitary and non-drinking purposes in the accommodation?</t>
  </si>
  <si>
    <t>A detailed explanation of how the  tourist accommodation fulfils this criterion, together with photographs showing alternative water distribution systems, and appropriate assurances that the sanitary and drinking water supply is kept entirely separate.</t>
  </si>
  <si>
    <r>
      <t>Do you declare that reclaimed water or grey water from laundry and/or showers and/or lavatory sinks are used for non-sanitary and non-drinking purposes in the accommodation?</t>
    </r>
    <r>
      <rPr>
        <b/>
        <i/>
        <sz val="10"/>
        <rFont val="Tahoma"/>
        <family val="2"/>
      </rPr>
      <t/>
    </r>
  </si>
  <si>
    <t>Do you declare that the tourist accommodation has a documented procedure for watering outside areas/plants, including details on how watering times have been optimised and water consumption minimised?</t>
  </si>
  <si>
    <t>Detailed explanation of how the tourist accommodation fulfils this criterion, together with appropriate supporting documentation including details of the documented system/procedure for watering or photographs showing the automatic watering systems.</t>
  </si>
  <si>
    <r>
      <t xml:space="preserve">Do you declare that the tourist accommodation uses </t>
    </r>
    <r>
      <rPr>
        <b/>
        <sz val="10"/>
        <rFont val="Tahoma"/>
        <family val="2"/>
      </rPr>
      <t>an automatic system</t>
    </r>
    <r>
      <rPr>
        <sz val="10"/>
        <rFont val="Tahoma"/>
        <family val="2"/>
      </rPr>
      <t xml:space="preserve"> which </t>
    </r>
    <r>
      <rPr>
        <b/>
        <sz val="10"/>
        <rFont val="Tahoma"/>
        <family val="2"/>
      </rPr>
      <t xml:space="preserve">optimises watering times </t>
    </r>
    <r>
      <rPr>
        <sz val="10"/>
        <rFont val="Tahoma"/>
        <family val="2"/>
      </rPr>
      <t>and</t>
    </r>
    <r>
      <rPr>
        <b/>
        <sz val="10"/>
        <rFont val="Tahoma"/>
        <family val="2"/>
      </rPr>
      <t xml:space="preserve"> water consumption</t>
    </r>
    <r>
      <rPr>
        <sz val="10"/>
        <rFont val="Tahoma"/>
        <family val="2"/>
      </rPr>
      <t xml:space="preserve"> for outside </t>
    </r>
    <r>
      <rPr>
        <b/>
        <sz val="10"/>
        <rFont val="Tahoma"/>
        <family val="2"/>
      </rPr>
      <t>areas/plants</t>
    </r>
    <r>
      <rPr>
        <sz val="10"/>
        <rFont val="Tahoma"/>
        <family val="2"/>
      </rPr>
      <t>?</t>
    </r>
    <r>
      <rPr>
        <i/>
        <sz val="10"/>
        <rFont val="Tahoma"/>
        <family val="2"/>
      </rPr>
      <t/>
    </r>
  </si>
  <si>
    <r>
      <t>51</t>
    </r>
    <r>
      <rPr>
        <b/>
        <sz val="10"/>
        <rFont val="Tahoma"/>
        <family val="2"/>
      </rPr>
      <t>– Paper products (up to 2 points)</t>
    </r>
  </si>
  <si>
    <r>
      <t>52</t>
    </r>
    <r>
      <rPr>
        <b/>
        <sz val="10"/>
        <rFont val="Tahoma"/>
        <family val="2"/>
      </rPr>
      <t>- Durable goods (up to 4 points)</t>
    </r>
  </si>
  <si>
    <r>
      <t>53</t>
    </r>
    <r>
      <rPr>
        <b/>
        <sz val="10"/>
        <rFont val="Tahoma"/>
        <family val="2"/>
      </rPr>
      <t>- Beverages provision (2 points)</t>
    </r>
  </si>
  <si>
    <r>
      <t>54</t>
    </r>
    <r>
      <rPr>
        <b/>
        <sz val="10"/>
        <rFont val="Tahoma"/>
        <family val="2"/>
      </rPr>
      <t>- Detergents and toiletries procurement (up to 2 points)</t>
    </r>
  </si>
  <si>
    <r>
      <t>55</t>
    </r>
    <r>
      <rPr>
        <b/>
        <sz val="10"/>
        <rFont val="Tahoma"/>
        <family val="2"/>
      </rPr>
      <t>- Minimisation of the use of cleaning products (1,5 point)</t>
    </r>
  </si>
  <si>
    <r>
      <t>56</t>
    </r>
    <r>
      <rPr>
        <b/>
        <sz val="10"/>
        <rFont val="Tahoma"/>
        <family val="2"/>
      </rPr>
      <t>- De-icing (1 point)</t>
    </r>
  </si>
  <si>
    <r>
      <t>57</t>
    </r>
    <r>
      <rPr>
        <b/>
        <sz val="10"/>
        <rFont val="Tahoma"/>
        <family val="2"/>
      </rPr>
      <t>- Used textiles and furniture (up to 2 points)</t>
    </r>
  </si>
  <si>
    <r>
      <t>58</t>
    </r>
    <r>
      <rPr>
        <b/>
        <sz val="10"/>
        <rFont val="Tahoma"/>
        <family val="2"/>
      </rPr>
      <t>- Composting (up to 2 points)</t>
    </r>
  </si>
  <si>
    <r>
      <t>59</t>
    </r>
    <r>
      <rPr>
        <b/>
        <sz val="10"/>
        <rFont val="Tahoma"/>
        <family val="2"/>
      </rPr>
      <t>- Waste water treatment (up to 3 points)</t>
    </r>
  </si>
  <si>
    <r>
      <t>60</t>
    </r>
    <r>
      <rPr>
        <b/>
        <sz val="10"/>
        <rFont val="Tahoma"/>
        <family val="2"/>
      </rPr>
      <t>- No smoking in rooms (1 point)</t>
    </r>
  </si>
  <si>
    <r>
      <t>61</t>
    </r>
    <r>
      <rPr>
        <b/>
        <sz val="10"/>
        <rFont val="Tahoma"/>
        <family val="2"/>
      </rPr>
      <t>- Social policy (up to 2 points)</t>
    </r>
  </si>
  <si>
    <r>
      <t>62</t>
    </r>
    <r>
      <rPr>
        <b/>
        <sz val="10"/>
        <rFont val="Tahoma"/>
        <family val="2"/>
      </rPr>
      <t>- Maintenance vehicles (1 point)</t>
    </r>
  </si>
  <si>
    <r>
      <t>63</t>
    </r>
    <r>
      <rPr>
        <b/>
        <sz val="10"/>
        <rFont val="Tahoma"/>
        <family val="2"/>
      </rPr>
      <t>- Environmentally preferable means of transport offer (up to 2,5 points)</t>
    </r>
  </si>
  <si>
    <r>
      <t>65</t>
    </r>
    <r>
      <rPr>
        <b/>
        <sz val="10"/>
        <rFont val="Tahoma"/>
        <family val="2"/>
      </rPr>
      <t>- Local and organic products (up to 4 points)</t>
    </r>
  </si>
  <si>
    <r>
      <t>64</t>
    </r>
    <r>
      <rPr>
        <b/>
        <sz val="10"/>
        <rFont val="Tahoma"/>
        <family val="2"/>
      </rPr>
      <t>- Unsealed surfaces (1 point)</t>
    </r>
    <r>
      <rPr>
        <b/>
        <sz val="24"/>
        <rFont val="Tahoma"/>
        <family val="2"/>
      </rPr>
      <t xml:space="preserve"> </t>
    </r>
  </si>
  <si>
    <r>
      <t>66</t>
    </r>
    <r>
      <rPr>
        <b/>
        <sz val="10"/>
        <rFont val="Tahoma"/>
        <family val="2"/>
      </rPr>
      <t>- Pesticide avoidance (2 points)</t>
    </r>
  </si>
  <si>
    <r>
      <t>67</t>
    </r>
    <r>
      <rPr>
        <b/>
        <sz val="10"/>
        <rFont val="Tahoma"/>
        <family val="2"/>
      </rPr>
      <t>- Additional environmental and social actions (up to 3 points)</t>
    </r>
  </si>
  <si>
    <t xml:space="preserve">Do you declare that the tourist accommodation's management has an environmental policy in which the most relevant environmental aspects have been identified? </t>
  </si>
  <si>
    <t>Are targets set at least every two years?</t>
  </si>
  <si>
    <t xml:space="preserve">Do you perform an annual internal process to verify the targets defined in the action program and to implement correction measures if needed? </t>
  </si>
  <si>
    <t>Do you declare that guests are informed on the environmental measures and raised awareness in accordance with the mandatory and applicable optional criteria in this EU Ecolabel?</t>
  </si>
  <si>
    <t>Do you declare that the tourist accommodation provide to guests a questionnaire to get their satisfacction and views on the general environmental aspects of the TA?</t>
  </si>
  <si>
    <t>Procedures in place for distributing and collecting the information and the questionnaire</t>
  </si>
  <si>
    <t>Do you declare to have a clear procedure to record customer comments, complaints, replies given and corrective actions?</t>
  </si>
  <si>
    <t>Do you declare that you carry out maintenance of appliances and devices yearly (or more often if required) including inspection of possible leakage and assurance of the proper functioning at least for energy and water equipments?</t>
  </si>
  <si>
    <t>Do you have a maintenance register with all maintenance activities, specifying the approximate amounts of the water leaking from the water supply equipment?</t>
  </si>
  <si>
    <t>Do you declare that the tourist accommodation has procedures for collecting and monitoring data monthly or at least yearly, of the different aspects required in criterion 5 of the EU Ecolabel?</t>
  </si>
  <si>
    <t>Do you declare that the tourist accommodation reports the results together with the internal evaluation report of criterion 1 every two years to the Competent Body within 2 years after the application, and every two years?</t>
  </si>
  <si>
    <r>
      <rPr>
        <b/>
        <sz val="10"/>
        <rFont val="Tahoma"/>
        <family val="2"/>
      </rPr>
      <t>How many categories</t>
    </r>
    <r>
      <rPr>
        <sz val="10"/>
        <rFont val="Tahoma"/>
        <family val="2"/>
      </rPr>
      <t xml:space="preserve"> of paper products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for 90%</t>
    </r>
    <r>
      <rPr>
        <sz val="10"/>
        <rFont val="Tahoma"/>
        <family val="2"/>
      </rPr>
      <t>?</t>
    </r>
  </si>
  <si>
    <r>
      <t>How many</t>
    </r>
    <r>
      <rPr>
        <sz val="10"/>
        <rFont val="Tahoma"/>
        <family val="2"/>
      </rPr>
      <t xml:space="preserve"> </t>
    </r>
    <r>
      <rPr>
        <b/>
        <sz val="10"/>
        <rFont val="Tahoma"/>
        <family val="2"/>
      </rPr>
      <t>categories</t>
    </r>
    <r>
      <rPr>
        <sz val="10"/>
        <rFont val="Tahoma"/>
        <family val="2"/>
      </rPr>
      <t xml:space="preserve"> of durable goods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40%</t>
    </r>
    <r>
      <rPr>
        <sz val="10"/>
        <rFont val="Tahoma"/>
        <family val="2"/>
      </rPr>
      <t>?</t>
    </r>
  </si>
  <si>
    <t>If beverages are offered, how many beverages do you offer on returnable/refillable containers?</t>
  </si>
  <si>
    <r>
      <t>How many</t>
    </r>
    <r>
      <rPr>
        <sz val="10"/>
        <rFont val="Tahoma"/>
        <family val="2"/>
      </rPr>
      <t xml:space="preserve"> </t>
    </r>
    <r>
      <rPr>
        <b/>
        <sz val="10"/>
        <rFont val="Tahoma"/>
        <family val="2"/>
      </rPr>
      <t>categories</t>
    </r>
    <r>
      <rPr>
        <sz val="10"/>
        <rFont val="Tahoma"/>
        <family val="2"/>
      </rPr>
      <t xml:space="preserve"> of products </t>
    </r>
    <r>
      <rPr>
        <i/>
        <sz val="10"/>
        <rFont val="Tahoma"/>
        <family val="2"/>
      </rPr>
      <t>(listed in the criterion)</t>
    </r>
    <r>
      <rPr>
        <sz val="10"/>
        <rFont val="Tahoma"/>
        <family val="2"/>
      </rPr>
      <t xml:space="preserve"> awarded with the EU Ecolabel or other ISO Type I labels do you declare </t>
    </r>
    <r>
      <rPr>
        <b/>
        <sz val="10"/>
        <rFont val="Tahoma"/>
        <family val="2"/>
      </rPr>
      <t>to use at least for 80%</t>
    </r>
    <r>
      <rPr>
        <sz val="10"/>
        <rFont val="Tahoma"/>
        <family val="2"/>
      </rPr>
      <t xml:space="preserve"> of volueme or weight?</t>
    </r>
  </si>
  <si>
    <t>Do you declare that mechanical means, sand/gravel or de icers used in the tourist accommodation are awarded with ISO Type I label?</t>
  </si>
  <si>
    <t>Do you delcare that the tourist accommodation has a procedure covering all donation activities for all furniture and textiles that reach the end of their usable life within the tourist accommodation but are still usable?</t>
  </si>
  <si>
    <t>Do you delcare that the tourist accommodation has a procedure covering all reused/second-hand products procurement activities for furniture?</t>
  </si>
  <si>
    <t>If car washing facilities are offered, do you declare that car washing is allowed only in areas which are specially equipped to collect the water and detergents used and channel them to the sewerage system?</t>
  </si>
  <si>
    <t>Where it is not possible to send waste water for centralised treatment, do you declare that on-site waste water treatment is included pretreatment followed by biological treatment and (off-site) anaerobic digestion of excess sludge?</t>
  </si>
  <si>
    <r>
      <t xml:space="preserve">Do you declare that the tourist accommodation has </t>
    </r>
    <r>
      <rPr>
        <b/>
        <sz val="10"/>
        <rFont val="Tahoma"/>
        <family val="2"/>
      </rPr>
      <t xml:space="preserve">precise procedures </t>
    </r>
    <r>
      <rPr>
        <sz val="10"/>
        <rFont val="Tahoma"/>
        <family val="2"/>
      </rPr>
      <t>for the efficient use of cleaning products?</t>
    </r>
  </si>
  <si>
    <r>
      <t xml:space="preserve">Do you declare that </t>
    </r>
    <r>
      <rPr>
        <b/>
        <sz val="10"/>
        <rFont val="Tahoma"/>
        <family val="2"/>
      </rPr>
      <t>smoking isn't allowed</t>
    </r>
    <r>
      <rPr>
        <sz val="10"/>
        <rFont val="Tahoma"/>
        <family val="2"/>
      </rPr>
      <t xml:space="preserve"> in </t>
    </r>
    <r>
      <rPr>
        <b/>
        <sz val="10"/>
        <rFont val="Tahoma"/>
        <family val="2"/>
      </rPr>
      <t>100 %</t>
    </r>
    <r>
      <rPr>
        <sz val="10"/>
        <rFont val="Tahoma"/>
        <family val="2"/>
      </rPr>
      <t xml:space="preserve"> of guests' </t>
    </r>
    <r>
      <rPr>
        <b/>
        <sz val="10"/>
        <rFont val="Tahoma"/>
        <family val="2"/>
      </rPr>
      <t>rooms or rental accommodations</t>
    </r>
    <r>
      <rPr>
        <sz val="10"/>
        <rFont val="Tahoma"/>
        <family val="2"/>
      </rPr>
      <t xml:space="preserve">?   </t>
    </r>
  </si>
  <si>
    <r>
      <t xml:space="preserve">Do you declare that </t>
    </r>
    <r>
      <rPr>
        <b/>
        <sz val="10"/>
        <rFont val="Tahoma"/>
        <family val="2"/>
      </rPr>
      <t>a</t>
    </r>
    <r>
      <rPr>
        <b/>
        <sz val="10"/>
        <color indexed="8"/>
        <rFont val="Tahoma"/>
        <family val="2"/>
      </rPr>
      <t>t least 90%</t>
    </r>
    <r>
      <rPr>
        <sz val="10"/>
        <color indexed="8"/>
        <rFont val="Tahoma"/>
        <family val="2"/>
      </rPr>
      <t xml:space="preserve"> of the open air area surface</t>
    </r>
    <r>
      <rPr>
        <b/>
        <sz val="10"/>
        <color indexed="8"/>
        <rFont val="Tahoma"/>
        <family val="2"/>
      </rPr>
      <t xml:space="preserve"> is not covered with asphalt/cement</t>
    </r>
    <r>
      <rPr>
        <b/>
        <sz val="10"/>
        <rFont val="Tahoma"/>
        <family val="2"/>
      </rPr>
      <t xml:space="preserve"> </t>
    </r>
    <r>
      <rPr>
        <sz val="10"/>
        <rFont val="Tahoma"/>
        <family val="2"/>
      </rPr>
      <t xml:space="preserve">or </t>
    </r>
    <r>
      <rPr>
        <b/>
        <sz val="10"/>
        <rFont val="Tahoma"/>
        <family val="2"/>
      </rPr>
      <t>other sealing materials</t>
    </r>
    <r>
      <rPr>
        <sz val="10"/>
        <rFont val="Tahoma"/>
        <family val="2"/>
      </rPr>
      <t>?</t>
    </r>
  </si>
  <si>
    <t xml:space="preserve">How many additional social actions did the management of the tourist accommodation take to improve the social performance? Please, describe action/actions in the “answers note cell” </t>
  </si>
  <si>
    <r>
      <t>How many additional environmental actions</t>
    </r>
    <r>
      <rPr>
        <sz val="10"/>
        <rFont val="Tahoma"/>
        <family val="2"/>
      </rPr>
      <t xml:space="preserve"> did the management of the tourist accommodation take to </t>
    </r>
    <r>
      <rPr>
        <b/>
        <sz val="10"/>
        <rFont val="Tahoma"/>
        <family val="2"/>
      </rPr>
      <t>improve the environmental performance</t>
    </r>
    <r>
      <rPr>
        <sz val="10"/>
        <rFont val="Tahoma"/>
        <family val="2"/>
      </rPr>
      <t xml:space="preserve">? </t>
    </r>
    <r>
      <rPr>
        <i/>
        <sz val="10"/>
        <rFont val="Tahoma"/>
        <family val="2"/>
      </rPr>
      <t xml:space="preserve">Please, describe action/actions in the “answers note cell” </t>
    </r>
  </si>
  <si>
    <t>Do you hereby declare that the tourist accommodation doesn't use coal as an energy source?</t>
  </si>
  <si>
    <t>Documentation indicating the energy class (Energy Star certificate for category e)) of all appliances for the applicable category.</t>
  </si>
  <si>
    <t>Do you declare at least 70% of the total energy used to heat or cool the rooms and/or to heat sanitary water come from renewable energy sources as defined in Article 2(a) of Directive 2009/28/EC?</t>
  </si>
  <si>
    <t>Do you declare at least 100% of the total energy used to heat or cool the rooms and/or to heat sanitary water come from renewable energy sources as defined in Article 2(a) of Directive 2009/28/EC?</t>
  </si>
  <si>
    <t>TOTAL SCORE</t>
  </si>
  <si>
    <t>Technical specifications from the manufacturer or the professional technicians responsible for installation, sale or maintenance of the dishwashers.</t>
  </si>
  <si>
    <t>Relevant specification of how the tourist accommodation fulfils this criterion, together with appropriate supporting documentation by an expert.</t>
  </si>
  <si>
    <t xml:space="preserve">A detailed explanation on how the criterion is fulfilled
and other supporting documentation if relevant. </t>
  </si>
  <si>
    <t>Declaration of compliance, together with technical specifications from the manufacturer or the professional technicians responsible for installation, sale or maintenance of the wastewater system</t>
  </si>
  <si>
    <t>Declaration of compliance and documentary evidence such as pictures of the signs displayed inside the rooms or rental accommodations.</t>
  </si>
  <si>
    <t>A copy of the written social policy duly signed by staff and self-declaration explaining how the above requirements are met.</t>
  </si>
  <si>
    <t xml:space="preserve">Do you declare that the tourist accommodation has written a social policy to ensure at least on of the social benefits for staff described in the criterion 61? How many of the social benefits listed are ensured? </t>
  </si>
  <si>
    <t xml:space="preserve">Do you declare that the social policy is updated and communicated to staff yearly? </t>
  </si>
  <si>
    <t>An explanation of how the tourist accommodation fulfils this criterion, together with appropriate supporting documentation.</t>
  </si>
  <si>
    <r>
      <t xml:space="preserve">Do you declare that at least </t>
    </r>
    <r>
      <rPr>
        <b/>
        <sz val="10"/>
        <rFont val="Tahoma"/>
        <family val="2"/>
      </rPr>
      <t>two locally sourced</t>
    </r>
    <r>
      <rPr>
        <sz val="10"/>
        <rFont val="Tahoma"/>
        <family val="2"/>
      </rPr>
      <t xml:space="preserve"> and </t>
    </r>
    <r>
      <rPr>
        <b/>
        <sz val="10"/>
        <rFont val="Tahoma"/>
        <family val="2"/>
      </rPr>
      <t>not out of season</t>
    </r>
    <r>
      <rPr>
        <sz val="10"/>
        <rFont val="Tahoma"/>
        <family val="2"/>
      </rPr>
      <t xml:space="preserve"> (for fresh fruit and vegetables)</t>
    </r>
    <r>
      <rPr>
        <b/>
        <sz val="10"/>
        <rFont val="Tahoma"/>
        <family val="2"/>
      </rPr>
      <t xml:space="preserve"> food products</t>
    </r>
    <r>
      <rPr>
        <sz val="10"/>
        <rFont val="Tahoma"/>
        <family val="2"/>
      </rPr>
      <t xml:space="preserve"> are offered at each meal, including breakfast?
</t>
    </r>
    <r>
      <rPr>
        <sz val="10"/>
        <rFont val="Arial"/>
        <family val="2"/>
      </rPr>
      <t/>
    </r>
  </si>
  <si>
    <r>
      <t xml:space="preserve">Do you declare that the tourist accommodation chosses </t>
    </r>
    <r>
      <rPr>
        <b/>
        <sz val="10"/>
        <rFont val="Tahoma"/>
        <family val="2"/>
      </rPr>
      <t>local suppliers of goods and services</t>
    </r>
    <r>
      <rPr>
        <sz val="10"/>
        <rFont val="Tahoma"/>
        <family val="2"/>
      </rPr>
      <t>?</t>
    </r>
  </si>
  <si>
    <r>
      <rPr>
        <sz val="10"/>
        <rFont val="Tahoma"/>
        <family val="2"/>
      </rPr>
      <t>Do you declare that products used in daily meal preparation or sold by the accommodation provider</t>
    </r>
    <r>
      <rPr>
        <sz val="10"/>
        <rFont val="Tahoma"/>
        <family val="2"/>
      </rPr>
      <t xml:space="preserve"> have been </t>
    </r>
    <r>
      <rPr>
        <b/>
        <sz val="10"/>
        <rFont val="Tahoma"/>
        <family val="2"/>
      </rPr>
      <t>produced by organic farming methods</t>
    </r>
    <r>
      <rPr>
        <sz val="10"/>
        <rFont val="Tahoma"/>
        <family val="2"/>
      </rPr>
      <t>, as laid down in Council Regulation (EC) N°834/2007 of 28 June 2007?</t>
    </r>
  </si>
  <si>
    <r>
      <t xml:space="preserve">Do you declare that </t>
    </r>
    <r>
      <rPr>
        <b/>
        <sz val="10"/>
        <rFont val="Tahoma"/>
        <family val="2"/>
      </rPr>
      <t xml:space="preserve">outside areas </t>
    </r>
    <r>
      <rPr>
        <sz val="10"/>
        <rFont val="Tahoma"/>
        <family val="2"/>
      </rPr>
      <t xml:space="preserve">are managed </t>
    </r>
    <r>
      <rPr>
        <b/>
        <sz val="10"/>
        <rFont val="Tahoma"/>
        <family val="2"/>
      </rPr>
      <t>without any use of pesticides</t>
    </r>
    <r>
      <rPr>
        <i/>
        <sz val="10"/>
        <rFont val="Tahoma"/>
        <family val="2"/>
      </rPr>
      <t>?</t>
    </r>
  </si>
  <si>
    <t>A detailed explanation of how the tourist accommodation avoids the pests and manages the outside areas.</t>
  </si>
  <si>
    <t>Declaration of compliance with this criterion, together with a full description (including documented environmental or social benefits associated to the actions) of each additional action the applicant wishes to be taken into account.</t>
  </si>
  <si>
    <r>
      <t xml:space="preserve">Does the tourist accommodation offer an environmentally preferable means of transport? </t>
    </r>
    <r>
      <rPr>
        <b/>
        <sz val="10"/>
        <rFont val="Tahoma"/>
        <family val="2"/>
      </rPr>
      <t>How many</t>
    </r>
    <r>
      <rPr>
        <sz val="10"/>
        <rFont val="Tahoma"/>
        <family val="2"/>
      </rPr>
      <t xml:space="preserve"> of the listed in the criterion?</t>
    </r>
  </si>
  <si>
    <r>
      <t xml:space="preserve">Do you declare the tourist accommodation have active partnerships with companies providing electric vehicles or bikes?
</t>
    </r>
    <r>
      <rPr>
        <b/>
        <i/>
        <sz val="10"/>
        <rFont val="Tahoma"/>
        <family val="2"/>
      </rPr>
      <t/>
    </r>
  </si>
  <si>
    <t xml:space="preserve">An explanation of how the tourist accommodation fulfils this criterion together with appropriate supporting documentation and with any information to be provided to guests. </t>
  </si>
  <si>
    <t>Total score achieved</t>
  </si>
  <si>
    <t>Total score required according Article 4 and 5</t>
  </si>
  <si>
    <t>Does the tourist accommodation  offer leisure/fitness activities, which include saunas, swimming pools and all other such facilities which are within the tourist accommodation grounds? Does the tourist accommodation offer wellness centre?</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</si>
  <si>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</si>
  <si>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</si>
  <si>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t>General management criteria</t>
  </si>
  <si>
    <t xml:space="preserve">Do you have existing cogeneration units installed? </t>
  </si>
  <si>
    <t>Technical specifications from the manufacturer or the professional technicians responsible for installation, sale and/or maintenance of the air conditioning system indicating how the required efficiency is met</t>
  </si>
  <si>
    <t>Are there light fittings whose physical characteristics do not allow use of energy saving lamps and luminaires?</t>
  </si>
  <si>
    <t xml:space="preserve">Explanation on the impossibility to substitute lamps and luminaires, including the physical characteristics that prevent the use of energy–saving light bulbs, such as: 
• decorative lighting requiring specialised lamps and luminaires
• dimmable lighting
• situations where energy-saving lighting may not be available
Evidence shall be provided to show why energy-saving lamps and luminaires can’t be used. (This may include, for example, photographic evidence of the type of lighting installed) 
</t>
  </si>
  <si>
    <t>Do you declare that at least 40% of all lighting in the tourist accommodation have at least an energy efficiency of Class A as defined in Regulation 874/2012/EU?</t>
  </si>
  <si>
    <r>
      <t xml:space="preserve">Two reports shall be provided, a first one </t>
    </r>
    <r>
      <rPr>
        <u/>
        <sz val="10"/>
        <rFont val="Tahoma"/>
        <family val="2"/>
      </rPr>
      <t>at the application date</t>
    </r>
    <r>
      <rPr>
        <sz val="10"/>
        <rFont val="Tahoma"/>
        <family val="2"/>
      </rPr>
      <t xml:space="preserve"> and a second one within a </t>
    </r>
    <r>
      <rPr>
        <u/>
        <sz val="10"/>
        <rFont val="Tahoma"/>
        <family val="2"/>
      </rPr>
      <t xml:space="preserve">maximum of 2 years from the date of the award </t>
    </r>
    <r>
      <rPr>
        <sz val="10"/>
        <rFont val="Tahoma"/>
        <family val="2"/>
      </rPr>
      <t xml:space="preserve">respectively. The reports shall indicate:
• The total amount of lamps and luminaires suitable to use energy-saving lighting
• Operating hours 
• Amount of energy-saving lamps and luminaires with energy efficient light lamps and luminaires of at least Class A (in accordance with Annex VI to Commission Delegated Regulation (EU) No 874/2012)
</t>
    </r>
  </si>
  <si>
    <t>Do you declare that at least 50% of lighting that are situated where the lamps are likely to be turned on for more than five hours a day have at least an energy efficiency of Class A as defined in Regulation 874/2012/EU?</t>
  </si>
  <si>
    <t xml:space="preserve">Do you declare that common area temperature is individually regulated with set point ≥ 22ºC for the duration of the summer? (+/- 2°C on customers’ request) </t>
  </si>
  <si>
    <t xml:space="preserve">Do you declare that common area temperature  is individually regulated with set point ≤ 22ºC for the duration of the winter? (+/- 2°C on customers’ request) </t>
  </si>
  <si>
    <t>Do you declare that the tourist accommodation does not use heating or air conditioning appliances in outside areas ?</t>
  </si>
  <si>
    <r>
      <t xml:space="preserve">Do you declare that continuos flushing in urinals is not installed at the tourist accommodation?
</t>
    </r>
    <r>
      <rPr>
        <b/>
        <i/>
        <sz val="10"/>
        <rFont val="Arial"/>
        <family val="2"/>
      </rPr>
      <t/>
    </r>
  </si>
  <si>
    <t>Does the tourist accommodation provide towels and sheets as a service ?</t>
  </si>
  <si>
    <t>Do you declare that sheets and towels are changed by default at the frequency established by the environmental action programme which is inferior to every day unless requested by law or national regulations or established by a third party certification scheme the accommodation service is participating in?</t>
  </si>
  <si>
    <t>Do you declare that more frequent changes are only carried out if explicitly requested by guests?</t>
  </si>
  <si>
    <t>Do you declare that the tourist accommodation follows a documented procedure linked to the action program (criterion 1) which specifies how the food waste/packaging waste balance is optimised based on the number of guests?</t>
  </si>
  <si>
    <t>Do you declare that the tourist accommodation doesn't use disposable toiletries items, unless requested by guests, legal obligation or by independent quality certification scheme?</t>
  </si>
  <si>
    <t>Do you declare that the tourist accommodation doesn't use disposable food service items, unless there is an agreement with a recycler for such items?</t>
  </si>
  <si>
    <t>Does the tourist accommodation offer adequate containers for waste separation by guests, available in the rooms and/or on each floor and/or at a central point of the tourist accommodation?</t>
  </si>
  <si>
    <t>Do you declare that the tourist accommodation separates waste into the categories required or suggested by the available local waste management facilities, with particular care regarding toiletries and hazardous waste e.g., toners, inks, refrigerating and electrical equipment, batteries, energy saving light bulbs, pharmaceuticals and fats/oils?</t>
  </si>
  <si>
    <t>Do you declare that no smoking is allowed in any indoor common areas?</t>
  </si>
  <si>
    <t>Do you declare that no smoking is allowed in at least 80% of guests' rooms or rental accommodations?</t>
  </si>
  <si>
    <t>Do you declare that the information is easily available on the website of the accommodation (if available) and on-site to the guests and staff, on environmentally preferable means of transport locally available to sightsee the city/village where the tourist accommodation is located?</t>
  </si>
  <si>
    <t>Do you declare that the information is easily available on the website of the accommodation (if available) and on-site to the guests and staff, on environmentally preferable means of transport locally available to arrive or leave the city/village where the tourist accommodation is located?</t>
  </si>
  <si>
    <t>TOURIST ACCOMMODATION – CONSUMPTION TABLES</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</si>
  <si>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</si>
  <si>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</si>
  <si>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</si>
  <si>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Energy use</t>
  </si>
  <si>
    <r>
      <t>Total surface in m</t>
    </r>
    <r>
      <rPr>
        <b/>
        <vertAlign val="superscript"/>
        <sz val="12"/>
        <rFont val="Tahoma"/>
        <family val="2"/>
      </rPr>
      <t>2</t>
    </r>
    <r>
      <rPr>
        <b/>
        <sz val="12"/>
        <rFont val="Tahoma"/>
        <family val="2"/>
      </rPr>
      <t xml:space="preserve"> of indoor area</t>
    </r>
  </si>
  <si>
    <t>Energy use met by renewable energy generated on site</t>
  </si>
  <si>
    <t>Solar energy generated on site</t>
  </si>
  <si>
    <t>Aerothermal energy generated on site</t>
  </si>
  <si>
    <t>Geothermal energy generated on site</t>
  </si>
  <si>
    <t>Biomass energy generated on site</t>
  </si>
  <si>
    <t>Other energy types generated on site</t>
  </si>
  <si>
    <t>Total energy generated on site</t>
  </si>
  <si>
    <t>Percentage of energy use met by renewable energy generated on site</t>
  </si>
  <si>
    <t>%</t>
  </si>
  <si>
    <t>Guest-night</t>
  </si>
  <si>
    <t>Water consumption (including water used for irrigation and any other activiies related to water consumption)</t>
  </si>
  <si>
    <t>Total water consumption per guest-night</t>
  </si>
  <si>
    <t>Total electricity consumption per guest-night</t>
  </si>
  <si>
    <t>liters/guest-night</t>
  </si>
  <si>
    <t>kWh/guest-night</t>
  </si>
  <si>
    <t>Waste generation</t>
  </si>
  <si>
    <t>Waste generation per guest-night</t>
  </si>
  <si>
    <t xml:space="preserve">kg/guest-night </t>
  </si>
  <si>
    <t>Chemical products</t>
  </si>
  <si>
    <t>Consumption of chemical products for other purposes</t>
  </si>
  <si>
    <t>Consumption of chemical products for sanitising</t>
  </si>
  <si>
    <t>Consumption of chemical products for laundry</t>
  </si>
  <si>
    <t>Consumption of chemical products for dishwashing</t>
  </si>
  <si>
    <t>Consumption of chemical products for cleaning</t>
  </si>
  <si>
    <t>Total consumption of chemical products</t>
  </si>
  <si>
    <t>Total consumption of chemical substances per guest-night</t>
  </si>
  <si>
    <t xml:space="preserve">kg or litres/guest-night </t>
  </si>
  <si>
    <t>kg or litres</t>
  </si>
  <si>
    <t>ISO type I label products</t>
  </si>
  <si>
    <t>% of ISO type I label products</t>
  </si>
  <si>
    <t>Outsourced laundry and/or cleaning</t>
  </si>
  <si>
    <t>Water-based heater</t>
  </si>
  <si>
    <t>Air-based heat pump</t>
  </si>
  <si>
    <t>Electric hand driers</t>
  </si>
  <si>
    <t>Bathroom taps and showers</t>
  </si>
  <si>
    <t>Urinanls and toilets</t>
  </si>
  <si>
    <t>Paper products</t>
  </si>
  <si>
    <t>Bed-linen, towels and table clothes</t>
  </si>
  <si>
    <t xml:space="preserve">Computers and televisions </t>
  </si>
  <si>
    <t>Bed battresses</t>
  </si>
  <si>
    <t>Wooden furniture</t>
  </si>
  <si>
    <t>Vacuum cleaners</t>
  </si>
  <si>
    <t xml:space="preserve">Floor coverings </t>
  </si>
  <si>
    <t xml:space="preserve">Imaging equipment </t>
  </si>
  <si>
    <t xml:space="preserve">Detergents and toiletries </t>
  </si>
  <si>
    <t>De-icing</t>
  </si>
  <si>
    <t xml:space="preserve">Total products </t>
  </si>
  <si>
    <t>Total</t>
  </si>
  <si>
    <t xml:space="preserve">Do you declare that environmental communication and education notices on local biodiversity, landscape and nature conservation measures are provided to guests? </t>
  </si>
  <si>
    <r>
      <t xml:space="preserve">Range: </t>
    </r>
    <r>
      <rPr>
        <i/>
        <sz val="12"/>
        <rFont val="Tahoma"/>
        <family val="2"/>
      </rPr>
      <t>if a chain, how many elements of the same chain intend to apply?</t>
    </r>
  </si>
  <si>
    <r>
      <t xml:space="preserve">Characteristics:
</t>
    </r>
    <r>
      <rPr>
        <i/>
        <sz val="12"/>
        <rFont val="Tahoma"/>
        <family val="2"/>
      </rPr>
      <t>Please describe any special service or tourist activity which you provide in addition to the above</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</si>
  <si>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</si>
  <si>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 xml:space="preserve">TOURIST ACCOMMODATION </t>
  </si>
  <si>
    <r>
      <t>Type of accommodation (please select from the drop-down list):</t>
    </r>
    <r>
      <rPr>
        <b/>
        <sz val="11"/>
        <color indexed="8"/>
        <rFont val="Tahoma"/>
        <family val="2"/>
      </rPr>
      <t xml:space="preserve">
</t>
    </r>
    <r>
      <rPr>
        <b/>
        <sz val="12"/>
        <color indexed="8"/>
        <rFont val="Tahoma"/>
        <family val="2"/>
      </rPr>
      <t/>
    </r>
  </si>
  <si>
    <r>
      <t>Auxiliary services offered (please select from the following list):</t>
    </r>
    <r>
      <rPr>
        <b/>
        <sz val="11"/>
        <color indexed="8"/>
        <rFont val="Tahoma"/>
        <family val="2"/>
      </rPr>
      <t xml:space="preserve">
</t>
    </r>
    <r>
      <rPr>
        <b/>
        <sz val="12"/>
        <color indexed="8"/>
        <rFont val="Tahoma"/>
        <family val="2"/>
      </rPr>
      <t/>
    </r>
  </si>
  <si>
    <t>No</t>
  </si>
  <si>
    <t>Yes</t>
  </si>
  <si>
    <t>Do you declare that the tourist accommodation provides information and training to the staff (including subcontracted staff) to ensure the application of environmental measures and to raise awareness of environmentally responsible behaviour in accordance with the mandatory and the applicable optional criteria in this EU Ecolabel?</t>
  </si>
  <si>
    <t xml:space="preserve">Copies of the environmental information notices provided to the guests, stating where such information is situated in the tourist accommodation (if information is provided in written form). </t>
  </si>
  <si>
    <t xml:space="preserve">Copy of 1 or 2 pages of the maintenance register </t>
  </si>
  <si>
    <t>Except where required by law, do you declare that the tourist accommodation uses no single dose packages for non-perishable products for food services?</t>
  </si>
  <si>
    <t>Do you declare that the tourist accommodation manages the provision of perishable food to guests to minimise waste?</t>
  </si>
  <si>
    <r>
      <t xml:space="preserve">Brief description of the maintenance programme, including details of the persons or companies carrying out the maintenance 
</t>
    </r>
    <r>
      <rPr>
        <sz val="10"/>
        <rFont val="Arial"/>
        <family val="2"/>
      </rPr>
      <t/>
    </r>
  </si>
  <si>
    <t>Description of the collecting and monitoring procedures</t>
  </si>
  <si>
    <t xml:space="preserve">Documentation on the thermoregulatory systems or procedures followed to set the designated temperature ranges.
</t>
  </si>
  <si>
    <t xml:space="preserve">Documented procedure which outlines how both food and packaging waste are minimised
Any legislation requiring the use of single dose products
If applicable, documentation to demonstrate fulfilment of the conditions required for an exemption (e.g. take-back declaration from coffee capsules producer, organic and/or fair trade packaging label)
</t>
  </si>
  <si>
    <t xml:space="preserve">Relevant documentation explaining how the criterion is fulfilled
Any legislation or independent quality rating/certification scheme requiring the use of disposable toiletries items 
</t>
  </si>
  <si>
    <t xml:space="preserve">Indication of the different categories of waste accepted by the local authorities, and/or relevant contracts with recycling services
</t>
  </si>
  <si>
    <t xml:space="preserve">Documentary evidence such as pictures of the signs displayed inside the tourist accommodation
Indicate the number of guests’ rooms and shall indicate which of these are non-smoking
</t>
  </si>
  <si>
    <t xml:space="preserve">Copies of the information material available e.g. on websites, brochures, etc
</t>
  </si>
  <si>
    <t>&gt;2</t>
  </si>
  <si>
    <t>Detailed explanation of how the tourist accommodation fulfils this criterion, together with appropiate supporting documentation including text of the material distributed and the announcements of the entertainment offer, stating where such information is situated in the tourist accommodation</t>
  </si>
  <si>
    <r>
      <t xml:space="preserve">Do you declare that at least 50%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</si>
  <si>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r>
      <t xml:space="preserve">Do you declare that at least 90%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</si>
  <si>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t>Documentation on the heat recovery systems (e.g.a copy of the project of the heat recovery systems in place or a description from the technician).</t>
  </si>
  <si>
    <t>At least 20%</t>
  </si>
  <si>
    <t xml:space="preserve">Data on the energy consumed in heating swimming pool water and documentation showing the amount of energy used that comes from renewable energy sources. </t>
  </si>
  <si>
    <t xml:space="preserve">Relevant documentation, including an explanation on how the tourist accommodation fulfils the criterion </t>
  </si>
  <si>
    <t>Relevant documentation showing how the guest is informed.</t>
  </si>
  <si>
    <t>Relevant information on the automatic dosage systems used.</t>
  </si>
  <si>
    <t>≥4</t>
  </si>
  <si>
    <t>Not applicable</t>
  </si>
  <si>
    <t>≥2</t>
  </si>
  <si>
    <t>Appropriate supporting documentation (e.g. photographs for requirement)</t>
  </si>
  <si>
    <t xml:space="preserve">Details of the training programme, its content, and an indication of which staff have received what training and when. </t>
  </si>
  <si>
    <t>Indication of the nature of the energy sources used in the ANSWER column.</t>
  </si>
  <si>
    <t xml:space="preserve">Document explaining on which support the applicant intend to display the logo or sample of the label used
</t>
  </si>
  <si>
    <t xml:space="preserve">Does the tourist accommodation offer green areas, such as parks, woods and gardens which are open to guests? </t>
  </si>
  <si>
    <t xml:space="preserve">Total waste produced  </t>
  </si>
  <si>
    <r>
      <t>Total food waste</t>
    </r>
    <r>
      <rPr>
        <b/>
        <sz val="12"/>
        <rFont val="Calibri"/>
        <family val="2"/>
      </rPr>
      <t>ᶧ</t>
    </r>
  </si>
  <si>
    <t>ᶧ Applicable if food service is provided and local waste management facilities permit the separate collection of organic waste</t>
  </si>
  <si>
    <r>
      <t>Food waste generation per guest-night</t>
    </r>
    <r>
      <rPr>
        <b/>
        <sz val="12"/>
        <rFont val="Calibri"/>
        <family val="2"/>
      </rPr>
      <t>ᶧ</t>
    </r>
  </si>
  <si>
    <r>
      <t xml:space="preserve">Relevant documentation, including an explanation on how the tourist accommodation fulfils the criterion (e.g. use of flowmeter or small bucket and a watch) </t>
    </r>
    <r>
      <rPr>
        <b/>
        <sz val="10"/>
        <rFont val="Tahoma"/>
        <family val="2"/>
      </rPr>
      <t>OR</t>
    </r>
    <r>
      <rPr>
        <sz val="10"/>
        <rFont val="Tahoma"/>
        <family val="2"/>
      </rPr>
      <t xml:space="preserve"> the copy of the EU Ecolabel certificate or a copy of the label on the package showing that it was awarded in accordance with Commission Decision 2013/250/EU </t>
    </r>
    <r>
      <rPr>
        <b/>
        <sz val="10"/>
        <rFont val="Tahoma"/>
        <family val="2"/>
      </rPr>
      <t>OR</t>
    </r>
    <r>
      <rPr>
        <sz val="10"/>
        <rFont val="Tahoma"/>
        <family val="2"/>
      </rPr>
      <t xml:space="preserve"> copy of the ISO type I label certificate or a copy of the label on the package and indicate the ISO type I label requirements that are like the ones mentioned in the criterion.</t>
    </r>
  </si>
  <si>
    <r>
      <t xml:space="preserve">Detailed explanation of how the tourist accommodation fulfils this criterion together with appropriate supporting documentation (e.g. technical information of the installed toilets, details of the calculation of the effective flush (see User Manual for more information), etc..) </t>
    </r>
    <r>
      <rPr>
        <b/>
        <sz val="10"/>
        <rFont val="Tahoma"/>
        <family val="2"/>
      </rPr>
      <t>OR</t>
    </r>
    <r>
      <rPr>
        <sz val="10"/>
        <rFont val="Tahoma"/>
        <family val="2"/>
      </rPr>
      <t xml:space="preserve"> copy of the EU Ecolabel certificate or a copy of the label on the package showing that it was awarded in accordance with Commission Decision 2013/641/EU </t>
    </r>
    <r>
      <rPr>
        <b/>
        <sz val="10"/>
        <rFont val="Tahoma"/>
        <family val="2"/>
      </rPr>
      <t>OR</t>
    </r>
    <r>
      <rPr>
        <sz val="10"/>
        <rFont val="Tahoma"/>
        <family val="2"/>
      </rPr>
      <t xml:space="preserve"> a copy of the type I label certificate or a copy of the label on the package and indicate the ISO type I label requirements that are like the ones mentioned in the criterion. 
</t>
    </r>
  </si>
  <si>
    <t xml:space="preserve">Do you declare that at least 50% of the bathroom taps and shower have been awarded the EU Ecolabel in accordance with Decision 2013/250/EU or another ISO type I label? Please, specify on "answes note" </t>
  </si>
  <si>
    <t xml:space="preserve">Do you have existing hot-water boilers fired with liquid or gaseous fuels? </t>
  </si>
  <si>
    <t xml:space="preserve">Are the tourist accommodation smaller than 5 rooms? </t>
  </si>
  <si>
    <r>
      <t xml:space="preserve">Third party certified environmental label. </t>
    </r>
    <r>
      <rPr>
        <b/>
        <sz val="10"/>
        <rFont val="Tahoma"/>
        <family val="2"/>
      </rPr>
      <t>Information about different labels for electricity could be found in the Criterion 38 of the User Manual</t>
    </r>
  </si>
  <si>
    <r>
      <t>Data on energy consumed and documentation showing that at least 70% or 100% of this energy comes from renewable energy sources.</t>
    </r>
    <r>
      <rPr>
        <b/>
        <sz val="10"/>
        <color rgb="FFFF0000"/>
        <rFont val="Tahoma"/>
        <family val="2"/>
      </rPr>
      <t xml:space="preserve">  </t>
    </r>
    <r>
      <rPr>
        <b/>
        <sz val="10"/>
        <rFont val="Tahoma"/>
        <family val="2"/>
      </rPr>
      <t>Information on how to calculate % could be found in Criterion 40 of the User Manual</t>
    </r>
  </si>
  <si>
    <r>
      <t xml:space="preserve">A copy of the EU Ecolabel certificate or a copy of the label on the package showing that it was awarded in accordance with Decision 2013/250/EU 
</t>
    </r>
    <r>
      <rPr>
        <b/>
        <sz val="10"/>
        <rFont val="Tahoma"/>
        <family val="2"/>
      </rPr>
      <t>OR</t>
    </r>
    <r>
      <rPr>
        <sz val="10"/>
        <rFont val="Tahoma"/>
        <family val="2"/>
      </rPr>
      <t xml:space="preserve"> 
a copy of the ISO type I label certificate or a copy of the label on the package</t>
    </r>
  </si>
  <si>
    <r>
      <t xml:space="preserve">Copy of the EU Ecolabel certificate or a copy of the label on the package showing that it was awarded in accordance with Decision 2013/641/EU 
</t>
    </r>
    <r>
      <rPr>
        <b/>
        <sz val="10"/>
        <rFont val="Tahoma"/>
        <family val="2"/>
      </rPr>
      <t>OR</t>
    </r>
    <r>
      <rPr>
        <sz val="10"/>
        <rFont val="Tahoma"/>
        <family val="2"/>
      </rPr>
      <t xml:space="preserve"> 
a copy of the type I label certificate or a copy of the label on the package</t>
    </r>
  </si>
  <si>
    <r>
      <t xml:space="preserve">A detailed explanation of how the tourist accommodation fulfils this criterion, together with appropriate supporting documentation </t>
    </r>
    <r>
      <rPr>
        <b/>
        <sz val="10"/>
        <rFont val="Tahoma"/>
        <family val="2"/>
      </rPr>
      <t>(e.g. written procedure including end user contact details, receipts and records of goods previously used or donated, etc)</t>
    </r>
  </si>
  <si>
    <r>
      <t xml:space="preserve">Data and documentation indicating the quantities of such products owned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</si>
  <si>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Data and documentation (including relevant invoices) indicating the quantities of such products used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</si>
  <si>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A copy of the product certificate or a copy of the label on the package showing that it was awarded in accordance with Regulation (EC) No 834/2007 
</t>
    </r>
    <r>
      <rPr>
        <b/>
        <sz val="10"/>
        <rFont val="Tahoma"/>
        <family val="2"/>
      </rPr>
      <t>OR</t>
    </r>
    <r>
      <rPr>
        <sz val="10"/>
        <rFont val="Tahoma"/>
        <family val="2"/>
      </rPr>
      <t xml:space="preserve"> 
where a tourist accommodation is granted certification by some labelling shemes due to the use of only organic products, this information may be provided as evidence of compliance with this criterion. </t>
    </r>
  </si>
  <si>
    <r>
      <t xml:space="preserve">Detailed explanation of how the tourist accommodation fulfils this criterion, together with appropriate supporting documentation 
</t>
    </r>
    <r>
      <rPr>
        <b/>
        <sz val="10"/>
        <rFont val="Tahoma"/>
        <family val="2"/>
      </rPr>
      <t>AND/OR</t>
    </r>
    <r>
      <rPr>
        <sz val="10"/>
        <rFont val="Tahoma"/>
        <family val="2"/>
      </rPr>
      <t xml:space="preserve"> 
a copy of the product label certificate or a copy of the label on the package.</t>
    </r>
  </si>
  <si>
    <r>
      <t>Documentation on the district heating system and/or the cooling system by means of cogeneration.</t>
    </r>
    <r>
      <rPr>
        <b/>
        <sz val="10"/>
        <rFont val="Tahoma"/>
        <family val="2"/>
      </rPr>
      <t xml:space="preserve"> Information about efficient district heating or cooling and cooling systems could be found in the Criterion 6 of the User Manual.</t>
    </r>
  </si>
  <si>
    <r>
      <t>*To fill</t>
    </r>
    <r>
      <rPr>
        <b/>
        <sz val="12"/>
        <color indexed="10"/>
        <rFont val="Tahoma"/>
        <family val="2"/>
      </rPr>
      <t xml:space="preserve"> in case of monthly data is not available.</t>
    </r>
  </si>
  <si>
    <t>Campsite services</t>
  </si>
  <si>
    <t>WELNESS CENTER SHOULD BE 5 POINTS/"YES" OPTION IS TWICE INTRODUCED</t>
  </si>
  <si>
    <t>I am concurrently applying for both the EU Ecolabel and another existing eco-label.</t>
  </si>
  <si>
    <t>Do you declare that coments and feedback from guests collected by criterion 3 qustionare are considered in the internal evaluation and action program?</t>
  </si>
  <si>
    <t>Do you declare that the tourist accommodationhas set the basis of an Environmental Management System?</t>
  </si>
  <si>
    <t>Short summary of the data collected for the consumption parameters together with the internal evaluation report mentioned in criterion 1. Consumption tables in the last excel sheet of this verification form cuold be used as templates.</t>
  </si>
  <si>
    <t xml:space="preserve">Description of the procedure for evaluating and taking into account inputs from guests. </t>
  </si>
  <si>
    <t>Do you declare that the  installed HVAC systems during the EU Ecolabel licence are equiped with an automatic switch off?</t>
  </si>
  <si>
    <r>
      <t xml:space="preserve">Do you declare that toilets installed within the duration of the EU Ecolabel licence have an effective flush </t>
    </r>
    <r>
      <rPr>
        <sz val="10"/>
        <rFont val="Calibri"/>
        <family val="2"/>
      </rPr>
      <t>≤4</t>
    </r>
    <r>
      <rPr>
        <sz val="10"/>
        <rFont val="Tahoma"/>
        <family val="2"/>
      </rPr>
      <t xml:space="preserve">,5 litres? </t>
    </r>
  </si>
  <si>
    <t xml:space="preserve">Relevant documentation on the frequency established by the tourist accommodation, or by the third party certification or by law or national regulations (e.g written information given to gyests informing on the provision of clean towel/bedclothes)
</t>
  </si>
  <si>
    <r>
      <t>Detailed explanation of how the tourist accommodation fulfils this criterion together with appropriate supporting documentation</t>
    </r>
    <r>
      <rPr>
        <b/>
        <sz val="10"/>
        <rFont val="Tahoma"/>
        <family val="2"/>
      </rPr>
      <t xml:space="preserve"> </t>
    </r>
    <r>
      <rPr>
        <sz val="10"/>
        <rFont val="Tahoma"/>
        <family val="2"/>
      </rPr>
      <t>(For example: toilet room photographs…)</t>
    </r>
  </si>
  <si>
    <t xml:space="preserve">Do you declare that the tourist accommodation offer special offers or agreements with transport agencies? (e.g. pick up service, staff collective bus, electric cars, etc.) </t>
  </si>
  <si>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are local</t>
    </r>
    <r>
      <rPr>
        <sz val="10"/>
        <rFont val="Tahoma"/>
        <family val="2"/>
      </rPr>
      <t xml:space="preserve"> and </t>
    </r>
    <r>
      <rPr>
        <b/>
        <sz val="10"/>
        <rFont val="Tahoma"/>
        <family val="2"/>
      </rPr>
      <t>registered with EMAS</t>
    </r>
    <r>
      <rPr>
        <sz val="10"/>
        <rFont val="Tahoma"/>
        <family val="2"/>
      </rPr>
      <t xml:space="preserve"> ?</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</si>
  <si>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14001</t>
    </r>
    <r>
      <rPr>
        <sz val="10"/>
        <rFont val="Tahoma"/>
        <family val="2"/>
      </rPr>
      <t>?</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</si>
  <si>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50001</t>
    </r>
    <r>
      <rPr>
        <sz val="10"/>
        <rFont val="Tahoma"/>
        <family val="2"/>
      </rPr>
      <t>?</t>
    </r>
  </si>
  <si>
    <r>
      <t>How many</t>
    </r>
    <r>
      <rPr>
        <sz val="10"/>
        <rFont val="Tahoma"/>
        <family val="2"/>
      </rPr>
      <t xml:space="preserve"> types of outsorced laundry or cleaning is carried out by a provider awarded with ISO type I ecolabel? </t>
    </r>
  </si>
  <si>
    <r>
      <t xml:space="preserve">Technical specifications from the manufacturer or the professional technicians responsible for installation, sale or maintenance of the water heater appliance indicating how the required efficiency required under criterion 6 (a)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other ISO type I label certificate indicating the requirements listed under 6 (a). </t>
    </r>
    <r>
      <rPr>
        <b/>
        <sz val="10"/>
        <rFont val="Tahoma"/>
        <family val="2"/>
      </rPr>
      <t/>
    </r>
  </si>
  <si>
    <t>Do you declare that the tourist accommodation has a local space heating appliance having at least the energy Class A as defined in Regulation (EU) 2015/1186)?</t>
  </si>
  <si>
    <r>
      <t xml:space="preserve">Technical specifications from the manufacturer or the professional technicians responsible for installation, sale or maintenance of the space heater appliance indicating the energy Class A as defined in Regulation (EU) 2015/1186), </t>
    </r>
    <r>
      <rPr>
        <b/>
        <sz val="10"/>
        <rFont val="Tahoma"/>
        <family val="2"/>
      </rPr>
      <t>OR</t>
    </r>
    <r>
      <rPr>
        <sz val="10"/>
        <rFont val="Tahoma"/>
        <family val="2"/>
      </rPr>
      <t xml:space="preserve">  a copy of the ISO type I label certificate indicating the ISO type I label requirements addressing the energy Class.
</t>
    </r>
  </si>
  <si>
    <r>
      <t xml:space="preserve">Technical specifications from the manufacturer or the professional technicians responsible for installation, sale or maintenance of thewater heating heaters appliance indicating how the required efficiency required under criterion 6 (c), </t>
    </r>
    <r>
      <rPr>
        <b/>
        <sz val="10"/>
        <rFont val="Tahoma"/>
        <family val="2"/>
      </rPr>
      <t>OR</t>
    </r>
    <r>
      <rPr>
        <sz val="10"/>
        <rFont val="Tahoma"/>
        <family val="2"/>
      </rPr>
      <t xml:space="preserve"> ISO type I label certificate indicating the requirements listed under 6 (c).</t>
    </r>
  </si>
  <si>
    <r>
      <t xml:space="preserve">Technical specifications from the manufacturer or the professional technicians responsible for installation, sale or maintenance indicating how the required efficiency is met 
</t>
    </r>
    <r>
      <rPr>
        <b/>
        <sz val="10"/>
        <rFont val="Tahoma"/>
        <family val="2"/>
      </rPr>
      <t xml:space="preserve">OR 
</t>
    </r>
    <r>
      <rPr>
        <sz val="10"/>
        <rFont val="Tahoma"/>
        <family val="2"/>
      </rPr>
      <t xml:space="preserve">a copy of the EU Ecolabel certificate or a copy of the label on the package showing that it was awarded in accordance with Decision 2007/742/EC
</t>
    </r>
    <r>
      <rPr>
        <b/>
        <sz val="10"/>
        <rFont val="Tahoma"/>
        <family val="2"/>
      </rPr>
      <t xml:space="preserve">OR 
</t>
    </r>
    <r>
      <rPr>
        <sz val="10"/>
        <rFont val="Tahoma"/>
        <family val="2"/>
      </rPr>
      <t>a copy of other ISO type I label certificate or a copy of the label on the package.</t>
    </r>
  </si>
  <si>
    <t xml:space="preserve">Relevant documentation on the thermoregulatory systems or procedures followed to set the designated temperature ranges or windows pictures. </t>
  </si>
  <si>
    <t>An expert declaration shall be provided in case that window insulation equivalent to multiple glazing is used.</t>
  </si>
  <si>
    <r>
      <t xml:space="preserve">Technical specifications from the manufacturer or the professional technicians responsible for installation, sale or maintenance of the space heaters appliances indicating how the required efficiency is met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a copy of the type I label certificate a copy of the label on the package and indicate the ISO type I label requirements that match with the mentioned requirements. </t>
    </r>
  </si>
  <si>
    <t>Declaration from (or the contract with) the electricity supplier(s) indicating the nature of the renewable energy source(s) and the percentage supplied from RES</t>
  </si>
  <si>
    <r>
      <rPr>
        <b/>
        <sz val="10"/>
        <rFont val="Tahoma"/>
        <family val="2"/>
      </rPr>
      <t>If previous question is POSITIVE</t>
    </r>
    <r>
      <rPr>
        <sz val="10"/>
        <rFont val="Tahoma"/>
        <family val="2"/>
      </rPr>
      <t xml:space="preserve">: Is the procured 100%from renewable energy soruces electricity (trough an individual tariff additionaly), </t>
    </r>
    <r>
      <rPr>
        <b/>
        <sz val="10"/>
        <rFont val="Tahoma"/>
        <family val="2"/>
      </rPr>
      <t>additionaly certified with  an environmental electricity label</t>
    </r>
    <r>
      <rPr>
        <sz val="10"/>
        <rFont val="Tahoma"/>
        <family val="2"/>
      </rPr>
      <t xml:space="preserve">? </t>
    </r>
  </si>
  <si>
    <r>
      <t xml:space="preserve">Does the tourist accommodation contract 100% of the electricity from renewable energy soruces trough a </t>
    </r>
    <r>
      <rPr>
        <b/>
        <sz val="10"/>
        <rFont val="Tahoma"/>
        <family val="2"/>
      </rPr>
      <t xml:space="preserve">separarated (unbundled) purchase of GOs </t>
    </r>
    <r>
      <rPr>
        <sz val="10"/>
        <rFont val="Tahoma"/>
        <family val="2"/>
      </rPr>
      <t xml:space="preserve">and additionaly </t>
    </r>
    <r>
      <rPr>
        <b/>
        <sz val="10"/>
        <rFont val="Tahoma"/>
        <family val="2"/>
      </rPr>
      <t>certified with  an environmental electricity label</t>
    </r>
    <r>
      <rPr>
        <sz val="10"/>
        <rFont val="Tahoma"/>
        <family val="2"/>
      </rPr>
      <t>?</t>
    </r>
  </si>
  <si>
    <r>
      <t xml:space="preserve">Electricity contract of the regular supplier (providing the national mix below 50% from RES), Contract of the GOs supplier, Declarations from the guarantees of origin supplier showing compliance with conditions mentioned in criterion 12.a), estimation of the percentage of the total electricity consumption covered by the GOs. National mix provided by the regular seller can be accounted for the minimum required. In total, the national mix provided by the regular seller plus the percentage covered by separate GOs should be the 100% of the total electricity consumption </t>
    </r>
    <r>
      <rPr>
        <b/>
        <sz val="10"/>
        <rFont val="Tahoma"/>
        <family val="2"/>
      </rPr>
      <t xml:space="preserve">AND </t>
    </r>
    <r>
      <rPr>
        <sz val="10"/>
        <rFont val="Tahoma"/>
        <family val="2"/>
      </rPr>
      <t>third party certified environmental label. Information about different labels for electricity could be found in the Criterion 38 of the User Manual</t>
    </r>
  </si>
  <si>
    <r>
      <t>Documentation on the renewable power system and data on its actual output. In case local biomass is used, applicant shall provide evidence of the local availability of biomass (e.g. biomass supplier contract). In addition, where a hydroelectric system is used: valid permit/authorisation/concession in line with applicable national laws and regulations.</t>
    </r>
    <r>
      <rPr>
        <b/>
        <sz val="10"/>
        <color rgb="FFFF0000"/>
        <rFont val="Tahoma"/>
        <family val="2"/>
      </rPr>
      <t xml:space="preserve"> </t>
    </r>
  </si>
  <si>
    <r>
      <t>What is the percentage of</t>
    </r>
    <r>
      <rPr>
        <b/>
        <sz val="10"/>
        <rFont val="Tahoma"/>
        <family val="2"/>
      </rPr>
      <t xml:space="preserve"> energy </t>
    </r>
    <r>
      <rPr>
        <sz val="10"/>
        <rFont val="Tahoma"/>
        <family val="2"/>
      </rPr>
      <t xml:space="preserve">coming  from </t>
    </r>
    <r>
      <rPr>
        <b/>
        <sz val="10"/>
        <rFont val="Tahoma"/>
        <family val="2"/>
      </rPr>
      <t>renewable energy sources</t>
    </r>
    <r>
      <rPr>
        <sz val="10"/>
        <rFont val="Tahoma"/>
        <family val="2"/>
      </rPr>
      <t xml:space="preserve"> that the tourist accommodation use </t>
    </r>
    <r>
      <rPr>
        <b/>
        <sz val="10"/>
        <rFont val="Tahoma"/>
        <family val="2"/>
      </rPr>
      <t>to heat swimming pool water</t>
    </r>
    <r>
      <rPr>
        <sz val="10"/>
        <rFont val="Tahoma"/>
        <family val="2"/>
      </rPr>
      <t>?</t>
    </r>
  </si>
  <si>
    <t>Detailed explanation of how the tourist accommodation fulfils this criterion, together with appropriate supporting documentation.(e.g pictures)</t>
  </si>
  <si>
    <r>
      <t xml:space="preserve">Do you declare that the </t>
    </r>
    <r>
      <rPr>
        <b/>
        <sz val="10"/>
        <rFont val="Tahoma"/>
        <family val="2"/>
      </rPr>
      <t>household</t>
    </r>
    <r>
      <rPr>
        <sz val="10"/>
        <rFont val="Tahoma"/>
        <family val="2"/>
      </rPr>
      <t xml:space="preserve"> washing machines used within the tourist accommodation have a water consumption lower or equal to the threshold as defined in criterion 45 a)?</t>
    </r>
  </si>
  <si>
    <r>
      <t>Do you declare that</t>
    </r>
    <r>
      <rPr>
        <b/>
        <sz val="10"/>
        <rFont val="Tahoma"/>
        <family val="2"/>
      </rPr>
      <t xml:space="preserve"> heated swimming pools and outside whirlpools </t>
    </r>
    <r>
      <rPr>
        <sz val="10"/>
        <rFont val="Tahoma"/>
        <family val="2"/>
      </rPr>
      <t>are</t>
    </r>
    <r>
      <rPr>
        <b/>
        <sz val="10"/>
        <rFont val="Tahoma"/>
        <family val="2"/>
      </rPr>
      <t xml:space="preserve"> covered at night</t>
    </r>
    <r>
      <rPr>
        <sz val="10"/>
        <rFont val="Tahoma"/>
        <family val="2"/>
      </rPr>
      <t xml:space="preserve">? </t>
    </r>
    <r>
      <rPr>
        <b/>
        <sz val="10"/>
        <rFont val="Tahoma"/>
        <family val="2"/>
      </rPr>
      <t>AND/OR</t>
    </r>
    <r>
      <rPr>
        <sz val="10"/>
        <rFont val="Tahoma"/>
        <family val="2"/>
      </rPr>
      <t xml:space="preserve"> do you declare that </t>
    </r>
    <r>
      <rPr>
        <b/>
        <sz val="10"/>
        <rFont val="Tahoma"/>
        <family val="2"/>
      </rPr>
      <t>non-heated filled</t>
    </r>
    <r>
      <rPr>
        <sz val="10"/>
        <rFont val="Tahoma"/>
        <family val="2"/>
      </rPr>
      <t xml:space="preserve"> swimming pool and </t>
    </r>
    <r>
      <rPr>
        <b/>
        <sz val="10"/>
        <rFont val="Tahoma"/>
        <family val="2"/>
      </rPr>
      <t>outside whirlpoo</t>
    </r>
    <r>
      <rPr>
        <sz val="10"/>
        <rFont val="Tahoma"/>
        <family val="2"/>
      </rPr>
      <t xml:space="preserve">l that are </t>
    </r>
    <r>
      <rPr>
        <b/>
        <sz val="10"/>
        <rFont val="Tahoma"/>
        <family val="2"/>
      </rPr>
      <t>not used for more than a day are covered</t>
    </r>
    <r>
      <rPr>
        <sz val="10"/>
        <rFont val="Tahoma"/>
        <family val="2"/>
      </rPr>
      <t>?</t>
    </r>
  </si>
  <si>
    <r>
      <t xml:space="preserve">Do you declare that </t>
    </r>
    <r>
      <rPr>
        <b/>
        <sz val="10"/>
        <rFont val="Tahoma"/>
        <family val="2"/>
      </rPr>
      <t>any vegetation of outdoor areas</t>
    </r>
    <r>
      <rPr>
        <sz val="10"/>
        <rFont val="Tahoma"/>
        <family val="2"/>
      </rPr>
      <t xml:space="preserve"> consists in native and/or non-invasive alien species? </t>
    </r>
    <r>
      <rPr>
        <b/>
        <sz val="10"/>
        <rFont val="Tahoma"/>
        <family val="2"/>
      </rPr>
      <t>Applicants shall ensure that the vegetation consists in native and/or non-invasive alien specie during the validity period of the EU Ecolabel.</t>
    </r>
    <r>
      <rPr>
        <sz val="10"/>
        <rFont val="Tahoma"/>
        <family val="2"/>
      </rPr>
      <t xml:space="preserve">
</t>
    </r>
  </si>
  <si>
    <t>≥70%</t>
  </si>
  <si>
    <r>
      <t xml:space="preserve">Do you declare that the tourist accommodation </t>
    </r>
    <r>
      <rPr>
        <b/>
        <sz val="10"/>
        <rFont val="Tahoma"/>
        <family val="2"/>
      </rPr>
      <t xml:space="preserve">separates at least one of the relevant organic waste categories </t>
    </r>
    <r>
      <rPr>
        <sz val="10"/>
        <rFont val="Tahoma"/>
        <family val="2"/>
      </rPr>
      <t xml:space="preserve">and ensures that it is composted or used for biogas production according to local authority guidelines? Specify how many. </t>
    </r>
  </si>
  <si>
    <t>Two or more social actions</t>
  </si>
  <si>
    <t>At least 4</t>
  </si>
  <si>
    <t>Yes (please provide proof of status)</t>
  </si>
  <si>
    <t>D. Pre-requisites (legal requirements)</t>
  </si>
  <si>
    <r>
      <t xml:space="preserve">Do you </t>
    </r>
    <r>
      <rPr>
        <b/>
        <sz val="12"/>
        <rFont val="Tahoma"/>
        <family val="2"/>
      </rPr>
      <t>declare</t>
    </r>
    <r>
      <rPr>
        <sz val="12"/>
        <rFont val="Tahoma"/>
        <family val="2"/>
      </rPr>
      <t xml:space="preserve"> that:
1. the physical structure of the tourist accommodation respects Union, national and local laws and regulations regarding energy efficiency and thermal insulation, water sources, water treatment and waste water disposal (including chemical toilets), waste collection and disposal, maintenance and servicing of equipment, safety and health dispositions and any relevant laws or regulations of the area related to landscape and biodiversity conservation?</t>
    </r>
  </si>
  <si>
    <t>Do you declare that:
2. the enterprise is operational and registered, as required by national or local laws and its staff are legally employed and insured?</t>
  </si>
  <si>
    <t>To assess and verify: independent verification or documentary evidence without prejudice of data protection national law (e.g. construction license/authorization, declarations of professional technicians explaining how national legislation and local regulations related to the above mentioned aspects of the building are met, copy of a written social policy, copies of contracts, statements of employee's registration in the national insurance system, official documentation/register recording the names and number of employees by the local Government’s Employment Inspectorate or Agent) and moreover direct random staff interview could be done during on-site visit.
For the requisit 2, staff shall have a national legal written contract, shall be paid at least the national or regional minimum wage set by collective agreements (in the absence of collective agreements, the staff shall be paid at least the legal national or regional minimum wage), and shall have working hours complying with the national law.</t>
  </si>
  <si>
    <t>See Criterion 3 for more information</t>
  </si>
  <si>
    <t>More often than annual (please especify how often)</t>
  </si>
  <si>
    <t>Four or more environmental actions</t>
  </si>
  <si>
    <t>Do you declare that swimming pools and outside whirlpools have an automatic system which optimises chlorine consumption through optimised dosing or use supplementary disinfection methods such as ozonation and UV treatment?</t>
  </si>
  <si>
    <t>Do you declare that swimming pools and outside whirlpools are of the natural type that incorporates natural plant-based filtration systems?</t>
  </si>
  <si>
    <t>Yes (for all purposed mentioned)</t>
  </si>
  <si>
    <t>Do you declare that the temperature in every guest room can be regulated by guests, within the following range: the room temperature, in cooling mode is ≥ 22ºC during summer; and in heating mode ≤22ºC during winter?</t>
  </si>
  <si>
    <t>Not applicable (Please specify the reason)</t>
  </si>
  <si>
    <r>
      <rPr>
        <b/>
        <sz val="10"/>
        <rFont val="Tahoma"/>
        <family val="2"/>
      </rPr>
      <t>In case of installation of automatic systems within the duration of the Eco-label award at construction or renovation of all new and/or renovated rental accommodations/guests rooms</t>
    </r>
    <r>
      <rPr>
        <sz val="10"/>
        <rFont val="Tahoma"/>
        <family val="2"/>
      </rPr>
      <t>, do you declare that automatic systems which turn the lighting of when guests leave the room will be installed?</t>
    </r>
  </si>
  <si>
    <t>Is this the first application for the EU Ecolabel for the tourist accommodation?</t>
  </si>
  <si>
    <t>In case of installation of local space heating appliances within the contract period, do you declare comply with the minimum seasonal space heating energy efficiency set out in Commission Regulation (EU) 2015/1185  or in Commission Regulation (EU) 2015/1188)?</t>
  </si>
  <si>
    <r>
      <rPr>
        <b/>
        <sz val="10"/>
        <rFont val="Tahoma"/>
        <family val="2"/>
      </rPr>
      <t>For license renewal:</t>
    </r>
    <r>
      <rPr>
        <sz val="10"/>
        <rFont val="Tahoma"/>
        <family val="2"/>
      </rPr>
      <t xml:space="preserve"> In case of installation of water-based space heating appliances within the contract period, do you declare...?
They are a high effieciency cogeneration unit as defined by Directive 2012/27/EU</t>
    </r>
    <r>
      <rPr>
        <b/>
        <sz val="10"/>
        <rFont val="Tahoma"/>
        <family val="2"/>
      </rPr>
      <t xml:space="preserve"> OR</t>
    </r>
    <r>
      <rPr>
        <sz val="10"/>
        <rFont val="Tahoma"/>
        <family val="2"/>
      </rPr>
      <t xml:space="preserve">
They comply with a</t>
    </r>
    <r>
      <rPr>
        <b/>
        <sz val="10"/>
        <rFont val="Tahoma"/>
        <family val="2"/>
      </rPr>
      <t xml:space="preserve"> seasonal space heating energy efficiency</t>
    </r>
    <r>
      <rPr>
        <sz val="10"/>
        <rFont val="Tahoma"/>
        <family val="2"/>
      </rPr>
      <t xml:space="preserve"> according the following values:
- Space heaters not heat pump or biomass boilers: energy efficiency ≥ 98%.
- Biomass boilers: energy efficiency ≥ 79%.
- Heat pumps (depending the GWP of the refrigerants): energy efficiency ≥107% (GWP: 0 – 500), ≥110% (GWP: 500 – 1000), ≥120% (GWP: 1000 – 2000), ≥ 130% (GWP:&gt; 2000). For GWP: </t>
    </r>
    <r>
      <rPr>
        <sz val="10"/>
        <rFont val="Calibri"/>
        <family val="2"/>
      </rPr>
      <t>≥</t>
    </r>
    <r>
      <rPr>
        <sz val="10"/>
        <rFont val="Tahoma"/>
        <family val="2"/>
      </rPr>
      <t xml:space="preserve">2000 the efficiency indicator is 150 g CO2-equivalent/kWh heating output. 
</t>
    </r>
  </si>
  <si>
    <r>
      <t xml:space="preserve">In case of installation of water heting appliances, do you declare comply with the following relevant energy efficiency...?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t>
    </r>
    <r>
      <rPr>
        <sz val="10"/>
        <rFont val="Calibri"/>
        <family val="2"/>
      </rPr>
      <t>≤</t>
    </r>
    <r>
      <rPr>
        <sz val="10"/>
        <rFont val="Tahoma"/>
        <family val="2"/>
      </rPr>
      <t xml:space="preserve"> XXL Energy Class A+: As defined in Annex II to Commission Delegated Regulation (EU) No 812/2013
- All water heaters with a declared load profile &gt; XXL (3XL and 4XL) Water heating energy efficiency </t>
    </r>
    <r>
      <rPr>
        <sz val="10"/>
        <rFont val="Calibri"/>
        <family val="2"/>
      </rPr>
      <t>≥</t>
    </r>
    <r>
      <rPr>
        <sz val="10"/>
        <rFont val="Tahoma"/>
        <family val="2"/>
      </rPr>
      <t xml:space="preserve"> 131%: As defined in Annex VI to Commission Regulation (EU) No 814/2013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</si>
  <si>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(d)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</si>
  <si>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(e) </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</si>
  <si>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(b)</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</si>
  <si>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(c)</t>
    </r>
  </si>
  <si>
    <r>
      <t>Provide</t>
    </r>
    <r>
      <rPr>
        <u/>
        <sz val="10"/>
        <rFont val="Tahoma"/>
        <family val="2"/>
      </rPr>
      <t xml:space="preserve"> technical specifications</t>
    </r>
    <r>
      <rPr>
        <sz val="10"/>
        <rFont val="Tahoma"/>
        <family val="2"/>
      </rPr>
      <t xml:space="preserve"> from the professional technicians responsible for the installation or maintenance of these systems/devices.</t>
    </r>
  </si>
  <si>
    <t>Technical specifications from the manufacturer or the professional technicians responsible for installation, sale or maintenance of the washing machine</t>
  </si>
  <si>
    <t xml:space="preserve">Detailed explanation of how the tourist accommodation fulfils this criterion, together with appropriate supporting documentation: e.g. photographs showing covers, automatic dosage systems or type of pool, documented procedure to use the automatic dosage systems. </t>
  </si>
  <si>
    <r>
      <t xml:space="preserve">Appropriate supporting documentation. </t>
    </r>
    <r>
      <rPr>
        <b/>
        <sz val="10"/>
        <rFont val="Tahoma"/>
        <family val="2"/>
      </rPr>
      <t>(e.g. bills and invoices from supplier, information on supplier location, copies of the menus served in the food service…)</t>
    </r>
    <r>
      <rPr>
        <sz val="10"/>
        <rFont val="Tahoma"/>
        <family val="2"/>
      </rPr>
      <t xml:space="preserve">
</t>
    </r>
  </si>
  <si>
    <t>Technical specifications indicating how the required efficiency is met. The technical specifications shall come from the manufacturer or the professional technicians responsible for installation, sale or maintenance of the space and water heaters appliances indicating how the required efficiency is met</t>
  </si>
  <si>
    <t xml:space="preserve">Place and date: </t>
  </si>
  <si>
    <t>Company name/stamp:</t>
  </si>
  <si>
    <t xml:space="preserve">Responsible person, phone number and e-mail: </t>
  </si>
  <si>
    <t>Signature of responsible person:</t>
  </si>
  <si>
    <t>To be completed and signed by the applicant:</t>
  </si>
  <si>
    <r>
      <t>Applicants</t>
    </r>
    <r>
      <rPr>
        <b/>
        <sz val="10"/>
        <rFont val="Tahoma"/>
        <family val="2"/>
      </rPr>
      <t xml:space="preserve"> registered under EMAS or certified according to ISO 14001</t>
    </r>
    <r>
      <rPr>
        <sz val="10"/>
        <rFont val="Tahoma"/>
        <family val="2"/>
      </rPr>
      <t>: -EMAS registration, OR ISO 14001certificate together with a report summarising performances with regard to the targets defined in the action programme. In this case,</t>
    </r>
    <r>
      <rPr>
        <u/>
        <sz val="10"/>
        <rFont val="Tahoma"/>
        <family val="2"/>
      </rPr>
      <t xml:space="preserve"> following questions in criterion 1 can be answered with YES</t>
    </r>
    <r>
      <rPr>
        <sz val="10"/>
        <rFont val="Tahoma"/>
        <family val="2"/>
      </rPr>
      <t xml:space="preserve"> and</t>
    </r>
    <r>
      <rPr>
        <u/>
        <sz val="10"/>
        <rFont val="Tahoma"/>
        <family val="2"/>
      </rPr>
      <t xml:space="preserve"> no additional documents</t>
    </r>
    <r>
      <rPr>
        <sz val="10"/>
        <rFont val="Tahoma"/>
        <family val="2"/>
      </rPr>
      <t xml:space="preserve"> are needed to show compliance. If</t>
    </r>
    <r>
      <rPr>
        <b/>
        <sz val="10"/>
        <rFont val="Tahoma"/>
        <family val="2"/>
      </rPr>
      <t xml:space="preserve"> NOT registerd under  EMAS or certified according to ISO 14001 </t>
    </r>
    <r>
      <rPr>
        <sz val="10"/>
        <rFont val="Tahoma"/>
        <family val="2"/>
      </rPr>
      <t>applicant shall declare compliance with and provide the applicable documents for each of the following questions of criterion 1.</t>
    </r>
  </si>
  <si>
    <t>More often than two years (please especify how often)</t>
  </si>
  <si>
    <r>
      <rPr>
        <b/>
        <sz val="10"/>
        <rFont val="Tahoma"/>
        <family val="2"/>
      </rPr>
      <t>For license renewal: In case of installation of appliances within the duration of the EU Ecolabel licence</t>
    </r>
    <r>
      <rPr>
        <sz val="10"/>
        <rFont val="Tahoma"/>
        <family val="2"/>
      </rPr>
      <t>, do you declare that air-conditioners and air-based heat pupms have at least the energy classes referred in Criterion 7 for each type of appliances as defined in the Regulation 626/2011 EU?</t>
    </r>
  </si>
  <si>
    <t>Do you have access to  suppliers offering electricity form RES  (the power and voltage demanded by the Accommodation)?</t>
  </si>
  <si>
    <t>Yes exclusively non-invasive alien species</t>
  </si>
  <si>
    <t xml:space="preserve">Do you declare that for space heaters, the nitrogen oxide content of the exhaus gas do not exceed the limit values indicated in the criterion 37? </t>
  </si>
  <si>
    <t>Yes (only for heat or cool the rooms)</t>
  </si>
  <si>
    <r>
      <rPr>
        <b/>
        <sz val="14"/>
        <color indexed="56"/>
        <rFont val="Tahoma"/>
        <family val="2"/>
      </rPr>
      <t xml:space="preserve">GENERAL INFORMATION FOR THE COMPILATION OF THE ELECTRONIC VERIFICATION FORM </t>
    </r>
    <r>
      <rPr>
        <b/>
        <sz val="14"/>
        <rFont val="Tahoma"/>
        <family val="2"/>
      </rPr>
      <t xml:space="preserve">       </t>
    </r>
    <r>
      <rPr>
        <sz val="14"/>
        <rFont val="Tahoma"/>
        <family val="2"/>
      </rPr>
      <t xml:space="preserve">       </t>
    </r>
    <r>
      <rPr>
        <sz val="11"/>
        <rFont val="Tahoma"/>
        <family val="2"/>
      </rPr>
      <t xml:space="preserve">                                                                                          
The aim of this file is to assess that the tourist accommodation complies with the requirements of the EU eco-label scheme. It must be filled in by the applicant in all its relevant parts and sent to the Competent Body with the requested documentation attached as scanned files in pdf format.                                                                                                
The spreadsheet consists in </t>
    </r>
    <r>
      <rPr>
        <sz val="11"/>
        <color indexed="10"/>
        <rFont val="Tahoma"/>
        <family val="2"/>
      </rPr>
      <t xml:space="preserve">5 sheets </t>
    </r>
    <r>
      <rPr>
        <sz val="11"/>
        <rFont val="Tahoma"/>
        <family val="2"/>
      </rPr>
      <t xml:space="preserve">other than this information, concerning:                                                                                                                                            
</t>
    </r>
    <r>
      <rPr>
        <b/>
        <sz val="11"/>
        <rFont val="Tahoma"/>
        <family val="2"/>
      </rPr>
      <t xml:space="preserve">“Applicantion form” </t>
    </r>
    <r>
      <rPr>
        <sz val="11"/>
        <rFont val="Tahoma"/>
        <family val="2"/>
      </rPr>
      <t xml:space="preserve">where the applicant must fill in detailed information about his tourist accommodation and the services offered, answering each field.                                                     
</t>
    </r>
    <r>
      <rPr>
        <b/>
        <sz val="11"/>
        <rFont val="Tahoma"/>
        <family val="2"/>
      </rPr>
      <t>”Declarations- Mandatory Criteria”</t>
    </r>
    <r>
      <rPr>
        <sz val="11"/>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1"/>
        <rFont val="Tahoma"/>
        <family val="2"/>
      </rPr>
      <t>"Declarations- Optional Criteria"</t>
    </r>
    <r>
      <rPr>
        <sz val="11"/>
        <rFont val="Tahoma"/>
        <family val="2"/>
      </rPr>
      <t xml:space="preserve"> in which the applicant has a wide range of possibilities in order to find the requirements which best fit his possibilities and his environmental policy, and which are applicable in his case, and so declare , where appropriate, the compliance with the criteria and provide every specification required. Each of the criteria set out in this Section has been attributed a value expressed in points or fractions of points, therefore all criteria have to be answered, either affirmative or negative or with the relevant data. In order to qualify for the award of the Eco-label, tourist accommodations must score a minimum of points (see the user manual for further information).  The full explanation for each criterion is visible positioning the pointing device over the criterion’s number.                                                                                                                 
</t>
    </r>
    <r>
      <rPr>
        <b/>
        <sz val="11"/>
        <color indexed="10"/>
        <rFont val="Tahoma"/>
        <family val="2"/>
      </rPr>
      <t>ATTENTION: In these three sheets, all “answer/option” cells  have to be compiled, otherwise the application will not result valid. At the bottom of these three sheets the applicant shall also complete the cells for signature.</t>
    </r>
    <r>
      <rPr>
        <sz val="11"/>
        <rFont val="Tahoma"/>
        <family val="2"/>
      </rPr>
      <t xml:space="preserve">                                                                    
</t>
    </r>
    <r>
      <rPr>
        <b/>
        <sz val="11"/>
        <rFont val="Tahoma"/>
        <family val="2"/>
      </rPr>
      <t xml:space="preserve">"Total Score" </t>
    </r>
    <r>
      <rPr>
        <sz val="11"/>
        <rFont val="Tahoma"/>
        <family val="2"/>
      </rPr>
      <t xml:space="preserve">the sheet is strictly consultative, which provides the applicant with the final score achieved by the tourist accommodation. The data on the sheet result from the answers given by the applicant in the other sheets and cannot be modified if not changing the answers in the relative sheets.                                                                                                                                                                                                                                                                                 </t>
    </r>
    <r>
      <rPr>
        <b/>
        <sz val="11"/>
        <rFont val="Tahoma"/>
        <family val="2"/>
      </rPr>
      <t xml:space="preserve">“Consumption tables templates” </t>
    </r>
    <r>
      <rPr>
        <sz val="11"/>
        <rFont val="Tahoma"/>
        <family val="2"/>
      </rPr>
      <t xml:space="preserve"> can be used to demonstrate compliance with the criterion 5. Consumption monitoring.
</t>
    </r>
    <r>
      <rPr>
        <b/>
        <sz val="11"/>
        <rFont val="Tahoma"/>
        <family val="2"/>
      </rPr>
      <t xml:space="preserve">Explanation regarding the single columns:   </t>
    </r>
    <r>
      <rPr>
        <sz val="11"/>
        <rFont val="Tahoma"/>
        <family val="2"/>
      </rPr>
      <t xml:space="preserve">                                                                                                                                                                                       
</t>
    </r>
    <r>
      <rPr>
        <b/>
        <sz val="11"/>
        <rFont val="Tahoma"/>
        <family val="2"/>
      </rPr>
      <t>REQUEST</t>
    </r>
    <r>
      <rPr>
        <sz val="11"/>
        <rFont val="Tahoma"/>
        <family val="2"/>
      </rPr>
      <t xml:space="preserve">: this field specifies the exact requirements of the criterion, asking the applicant to declare his compliance with it. This field is for information only and cannot be modified.                                                                                                                                                                                                                                        
</t>
    </r>
    <r>
      <rPr>
        <b/>
        <sz val="11"/>
        <rFont val="Tahoma"/>
        <family val="2"/>
      </rPr>
      <t>ANSWERS/OPTIONS</t>
    </r>
    <r>
      <rPr>
        <sz val="11"/>
        <rFont val="Tahoma"/>
        <family val="2"/>
      </rPr>
      <t xml:space="preserve">: in this field, the applicant answers if he complies with what the criterion asks for, as specified in the REQUEST field. Generally the answer is YES or NO/Not applicable, in some cases it can be a value. </t>
    </r>
    <r>
      <rPr>
        <b/>
        <u/>
        <sz val="11"/>
        <rFont val="Tahoma"/>
        <family val="2"/>
      </rPr>
      <t>This field has always to be answered, no matter if the tourist accommodation complies with the request or not, otherwise the application will result not valid</t>
    </r>
    <r>
      <rPr>
        <sz val="11"/>
        <rFont val="Tahoma"/>
        <family val="2"/>
      </rPr>
      <t xml:space="preserve">.  Further information has to be inserted into the ANSWERS NOTE field.                                                                                                             
</t>
    </r>
    <r>
      <rPr>
        <b/>
        <sz val="11"/>
        <rFont val="Tahoma"/>
        <family val="2"/>
      </rPr>
      <t>ANSWERS/NOTE</t>
    </r>
    <r>
      <rPr>
        <sz val="11"/>
        <rFont val="Tahoma"/>
        <family val="2"/>
      </rPr>
      <t xml:space="preserve">: this field contains all further information regarding the REQUEST which is not sufficiently answered in the ANSWERS/OPTIONS field, such as reasons for non applicability of the criterion in the Mandatory section and detailed values and specification for the Optional section.
</t>
    </r>
    <r>
      <rPr>
        <b/>
        <sz val="11"/>
        <rFont val="Tahoma"/>
        <family val="2"/>
      </rPr>
      <t xml:space="preserve">This field has to be filled where further information is requested (data and percentages).   </t>
    </r>
    <r>
      <rPr>
        <sz val="11"/>
        <rFont val="Tahoma"/>
        <family val="2"/>
      </rPr>
      <t xml:space="preserve">                                                                                                                                                                                                                   
</t>
    </r>
    <r>
      <rPr>
        <b/>
        <sz val="11"/>
        <rFont val="Tahoma"/>
        <family val="2"/>
      </rPr>
      <t>DOCUMENTS TO BE ATTACHED</t>
    </r>
    <r>
      <rPr>
        <sz val="11"/>
        <rFont val="Tahoma"/>
        <family val="2"/>
      </rPr>
      <t xml:space="preserve">: this field specifies the documentation which the applicant has to produce and attach to the application, as requested by the criterion. The User Manual contains more detailed information regarding the necessary documentation which has to be supplied together with the application, and how it shall be obtained in the section for each criterion with the same name.  All documents, prior to being scanned into the computer, have to be signed and stamped by the responsible (legal representative, or at least part of the managing staff) of the firm, including the date of signature, which shall not be further than 6 months from the proof of either postal or electronic invoice of the application. This field is for information only and cannot be modified.                                                                  </t>
    </r>
    <r>
      <rPr>
        <b/>
        <sz val="11"/>
        <rFont val="Tahoma"/>
        <family val="2"/>
      </rPr>
      <t xml:space="preserve">               
COMPLIANCE CHECK (Mandatory Criteria)</t>
    </r>
    <r>
      <rPr>
        <sz val="11"/>
        <rFont val="Tahoma"/>
        <family val="2"/>
      </rPr>
      <t xml:space="preserve">: This field is automatically generated depending on the answers given by the applicant. It cannot be modified if not changing the answer in the ANSWERS/OPTIONS part.                                                                                                                                                                                  
</t>
    </r>
    <r>
      <rPr>
        <b/>
        <sz val="11"/>
        <rFont val="Tahoma"/>
        <family val="2"/>
      </rPr>
      <t>SCORE and TOTAL SCORE FOR CRITERION (Optional Criteria)</t>
    </r>
    <r>
      <rPr>
        <sz val="11"/>
        <rFont val="Tahoma"/>
        <family val="2"/>
      </rPr>
      <t xml:space="preserve">: These fields are automatically generated depending on the answers given by the applicant. They cannot be modified if not changing the answers in the ANSWERS/OPTIONS part.
</t>
    </r>
  </si>
  <si>
    <t>Yes a wellness centre</t>
  </si>
  <si>
    <r>
      <rPr>
        <b/>
        <sz val="12"/>
        <color indexed="8"/>
        <rFont val="Tahoma"/>
        <family val="2"/>
      </rPr>
      <t>For campsite services</t>
    </r>
    <r>
      <rPr>
        <sz val="12"/>
        <color indexed="8"/>
        <rFont val="Tahoma"/>
        <family val="2"/>
      </rPr>
      <t xml:space="preserve">, are </t>
    </r>
    <r>
      <rPr>
        <b/>
        <sz val="12"/>
        <color indexed="8"/>
        <rFont val="Tahoma"/>
        <family val="2"/>
      </rPr>
      <t xml:space="preserve">collective services </t>
    </r>
    <r>
      <rPr>
        <sz val="12"/>
        <color indexed="8"/>
        <rFont val="Tahoma"/>
        <family val="2"/>
      </rPr>
      <t>provided (Sanitary facilities, washing and cooking facilities or information facilities available to campsite tourists, travellers and lodgers for collective use)?</t>
    </r>
  </si>
  <si>
    <t>Yes by individual electricity tariff</t>
  </si>
  <si>
    <r>
      <t xml:space="preserve">If maintenance activities are carried out at the accommodation using a transport, do you declare that the tourist accommodation </t>
    </r>
    <r>
      <rPr>
        <b/>
        <sz val="10"/>
        <rFont val="Tahoma"/>
        <family val="2"/>
      </rPr>
      <t>doesn't use combustion motor vehicles for the</t>
    </r>
    <r>
      <rPr>
        <sz val="10"/>
        <rFont val="Tahoma"/>
        <family val="2"/>
      </rPr>
      <t xml:space="preserve"> </t>
    </r>
    <r>
      <rPr>
        <b/>
        <sz val="10"/>
        <rFont val="Tahoma"/>
        <family val="2"/>
      </rPr>
      <t>maintenance</t>
    </r>
    <r>
      <rPr>
        <sz val="10"/>
        <rFont val="Tahoma"/>
        <family val="2"/>
      </rPr>
      <t xml:space="preserve">?
</t>
    </r>
  </si>
  <si>
    <t>An explanation of how the tourist accommodation fulfils this criterion, together with appropriate supporting documentation (e.g. use of bike, electric vehicles…)</t>
  </si>
  <si>
    <t>Yes (both situations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</si>
</sst>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 &quot;#,##0.00\ ;&quot;-€ &quot;#,##0.00\ ;&quot; € -&quot;#\ ;@\ "/>
    <numFmt numFmtId="165" formatCode="mm/dd/yyyy"/>
    <numFmt numFmtId="166" formatCode="0.0"/>
  </numFmts>
  <fonts count="68"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b/>
      <sz val="10"/>
      <color indexed="8"/>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sz val="11"/>
      <color indexed="10"/>
      <name val="Tahoma"/>
      <family val="2"/>
    </font>
    <font>
      <b/>
      <sz val="11"/>
      <color indexed="10"/>
      <name val="Tahoma"/>
      <family val="2"/>
    </font>
    <font>
      <b/>
      <u/>
      <sz val="11"/>
      <name val="Tahoma"/>
      <family val="2"/>
    </font>
    <font>
      <sz val="16"/>
      <color rgb="FFFF0000"/>
      <name val="Tahoma"/>
      <family val="2"/>
    </font>
    <font>
      <b/>
      <sz val="16"/>
      <name val="Tahoma"/>
      <family val="2"/>
    </font>
    <font>
      <b/>
      <sz val="20"/>
      <name val="Tahoma"/>
      <family val="2"/>
    </font>
    <font>
      <u/>
      <sz val="9"/>
      <color indexed="81"/>
      <name val="Tahoma"/>
      <family val="2"/>
    </font>
    <font>
      <u/>
      <sz val="9"/>
      <color indexed="81"/>
      <name val="Calibri"/>
      <family val="2"/>
    </font>
    <font>
      <sz val="10"/>
      <color rgb="FF000000"/>
      <name val="Arial"/>
      <family val="2"/>
      <charset val="204"/>
    </font>
  </fonts>
  <fills count="34">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s>
  <borders count="176">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8"/>
      </left>
      <right style="hair">
        <color indexed="8"/>
      </right>
      <top style="medium">
        <color indexed="8"/>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s>
  <cellStyleXfs count="3">
    <xf numFmtId="0" fontId="0" fillId="0" borderId="0"/>
    <xf numFmtId="164" fontId="24" fillId="0" borderId="0" applyFont="0" applyFill="0" applyBorder="0" applyAlignment="0" applyProtection="0"/>
    <xf numFmtId="9" fontId="24" fillId="0" borderId="0" applyFont="0" applyFill="0" applyBorder="0" applyAlignment="0" applyProtection="0"/>
  </cellStyleXfs>
  <cellXfs count="580">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Fill="1" applyAlignment="1" applyProtection="1">
      <alignment vertical="top"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6" fillId="0" borderId="0" xfId="0" applyFont="1" applyFill="1" applyAlignment="1" applyProtection="1">
      <alignment horizontal="center" vertical="center" wrapText="1"/>
      <protection locked="0"/>
    </xf>
    <xf numFmtId="0" fontId="11" fillId="0" borderId="0" xfId="0" applyFont="1" applyFill="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5" fillId="8" borderId="2" xfId="0" applyFont="1" applyFill="1" applyBorder="1" applyAlignment="1" applyProtection="1">
      <alignment horizontal="center" vertical="center" wrapText="1"/>
    </xf>
    <xf numFmtId="0" fontId="27" fillId="0" borderId="0" xfId="0" applyFont="1" applyFill="1"/>
    <xf numFmtId="0" fontId="31"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0" xfId="0" applyFont="1" applyFill="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0" xfId="0" applyFont="1" applyFill="1" applyAlignment="1" applyProtection="1">
      <alignment horizontal="left" vertical="top" wrapText="1"/>
      <protection locked="0"/>
    </xf>
    <xf numFmtId="0" fontId="5" fillId="8" borderId="14" xfId="0" applyFont="1" applyFill="1" applyBorder="1" applyAlignment="1" applyProtection="1">
      <alignment horizontal="center" vertical="center" wrapText="1"/>
    </xf>
    <xf numFmtId="0" fontId="10" fillId="0" borderId="20" xfId="0" applyFont="1" applyFill="1" applyBorder="1" applyAlignment="1" applyProtection="1">
      <alignment vertical="top" wrapText="1"/>
      <protection locked="0"/>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pplyProtection="1">
      <alignment horizontal="center" vertical="center" wrapText="1"/>
    </xf>
    <xf numFmtId="0" fontId="10" fillId="10" borderId="34" xfId="0" applyFont="1" applyFill="1" applyBorder="1" applyAlignment="1">
      <alignment horizontal="left" vertical="top" wrapText="1" inden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2" xfId="0" applyFont="1" applyFill="1" applyBorder="1" applyAlignment="1">
      <alignment horizontal="center" vertical="center" wrapText="1"/>
    </xf>
    <xf numFmtId="0" fontId="2" fillId="9" borderId="26"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8" fillId="10" borderId="35" xfId="0" applyFont="1" applyFill="1" applyBorder="1" applyAlignment="1" applyProtection="1">
      <alignment horizontal="center" vertical="center" wrapText="1"/>
    </xf>
    <xf numFmtId="0" fontId="28" fillId="10" borderId="5" xfId="0" applyFont="1" applyFill="1" applyBorder="1" applyAlignment="1" applyProtection="1">
      <alignment horizontal="center" vertical="center" wrapText="1"/>
    </xf>
    <xf numFmtId="0" fontId="28" fillId="10" borderId="36" xfId="0" applyFont="1" applyFill="1" applyBorder="1" applyAlignment="1" applyProtection="1">
      <alignment horizontal="center" vertical="center" wrapText="1"/>
    </xf>
    <xf numFmtId="0" fontId="2" fillId="9" borderId="34" xfId="0" applyFont="1" applyFill="1" applyBorder="1" applyAlignment="1" applyProtection="1">
      <alignment horizontal="center" vertical="top" wrapText="1"/>
      <protection locked="0"/>
    </xf>
    <xf numFmtId="0" fontId="10" fillId="10" borderId="34" xfId="0" applyFont="1" applyFill="1" applyBorder="1" applyAlignment="1" applyProtection="1">
      <alignment horizontal="left" vertical="top" wrapText="1" indent="1"/>
    </xf>
    <xf numFmtId="0" fontId="3" fillId="10" borderId="34"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3" fillId="10" borderId="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10" borderId="3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10" fillId="10" borderId="21" xfId="0" applyFont="1" applyFill="1" applyBorder="1" applyAlignment="1" applyProtection="1">
      <alignment horizontal="left" vertical="top" wrapText="1" indent="1"/>
    </xf>
    <xf numFmtId="0" fontId="3" fillId="10" borderId="2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10" borderId="5"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43" xfId="0" applyFont="1" applyFill="1" applyBorder="1" applyAlignment="1" applyProtection="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2" fillId="9" borderId="45" xfId="0" applyFont="1" applyFill="1" applyBorder="1" applyAlignment="1" applyProtection="1">
      <alignment horizontal="center" vertical="top"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pplyProtection="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1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NumberFormat="1" applyFont="1" applyFill="1" applyBorder="1" applyAlignment="1" applyProtection="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pplyProtection="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7" fillId="9" borderId="37" xfId="0" applyFont="1" applyFill="1" applyBorder="1" applyAlignment="1" applyProtection="1">
      <alignment horizontal="center" wrapText="1"/>
      <protection locked="0"/>
    </xf>
    <xf numFmtId="0" fontId="10" fillId="10" borderId="40" xfId="0" applyFont="1" applyFill="1" applyBorder="1" applyAlignment="1" applyProtection="1">
      <alignment horizontal="left" vertical="top" wrapText="1" indent="1"/>
    </xf>
    <xf numFmtId="0" fontId="10" fillId="10" borderId="2" xfId="0" applyNumberFormat="1" applyFont="1" applyFill="1" applyBorder="1" applyAlignment="1">
      <alignment horizontal="left" vertical="top" wrapText="1" indent="1"/>
    </xf>
    <xf numFmtId="0" fontId="10" fillId="10" borderId="4"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41"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5" xfId="0" applyFont="1" applyFill="1" applyBorder="1" applyAlignment="1" applyProtection="1">
      <alignment horizontal="center" vertical="center" wrapText="1"/>
    </xf>
    <xf numFmtId="0" fontId="16" fillId="10" borderId="14" xfId="0" applyFont="1" applyFill="1" applyBorder="1" applyAlignment="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4" fillId="10" borderId="37" xfId="0" applyFont="1" applyFill="1" applyBorder="1" applyAlignment="1">
      <alignment horizontal="left" vertical="top" wrapText="1" inden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9" fillId="9" borderId="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3" fillId="10" borderId="55" xfId="0" applyFont="1" applyFill="1" applyBorder="1" applyAlignment="1" applyProtection="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10" fillId="9" borderId="49" xfId="0" applyFont="1" applyFill="1" applyBorder="1" applyAlignment="1" applyProtection="1">
      <alignment horizontal="center" wrapText="1"/>
      <protection locked="0"/>
    </xf>
    <xf numFmtId="0" fontId="3" fillId="10" borderId="57" xfId="0" applyFont="1" applyFill="1" applyBorder="1" applyAlignment="1" applyProtection="1">
      <alignment horizontal="center" vertical="center" wrapText="1"/>
    </xf>
    <xf numFmtId="49" fontId="10" fillId="9" borderId="2" xfId="0" applyNumberFormat="1" applyFont="1" applyFill="1" applyBorder="1" applyAlignment="1" applyProtection="1">
      <alignment horizontal="center" wrapText="1"/>
      <protection locked="0"/>
    </xf>
    <xf numFmtId="0" fontId="3" fillId="10" borderId="59" xfId="0" applyFont="1" applyFill="1" applyBorder="1" applyAlignment="1" applyProtection="1">
      <alignment horizontal="center" vertical="center" wrapText="1"/>
    </xf>
    <xf numFmtId="0" fontId="28" fillId="10" borderId="60" xfId="0" applyFont="1" applyFill="1" applyBorder="1" applyAlignment="1" applyProtection="1">
      <alignment horizontal="center" vertical="center" wrapText="1"/>
    </xf>
    <xf numFmtId="0" fontId="28" fillId="10" borderId="7" xfId="0" applyFont="1" applyFill="1" applyBorder="1" applyAlignment="1" applyProtection="1">
      <alignment horizontal="center" vertical="center" wrapText="1"/>
    </xf>
    <xf numFmtId="0" fontId="2" fillId="9" borderId="24" xfId="0" applyFont="1" applyFill="1" applyBorder="1" applyAlignment="1" applyProtection="1">
      <alignment horizontal="center" wrapText="1"/>
      <protection locked="0"/>
    </xf>
    <xf numFmtId="0" fontId="28" fillId="10" borderId="48"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10"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left" vertical="top" wrapText="1" indent="1"/>
    </xf>
    <xf numFmtId="0" fontId="3" fillId="10" borderId="6" xfId="0" applyFont="1" applyFill="1" applyBorder="1" applyAlignment="1" applyProtection="1">
      <alignment horizontal="center" vertical="center" wrapText="1"/>
    </xf>
    <xf numFmtId="0" fontId="10" fillId="10" borderId="24" xfId="0" applyFont="1" applyFill="1" applyBorder="1" applyAlignment="1" applyProtection="1">
      <alignment horizontal="left" vertical="top" wrapText="1" indent="1"/>
    </xf>
    <xf numFmtId="0" fontId="10" fillId="10" borderId="49" xfId="0" applyFont="1" applyFill="1" applyBorder="1" applyAlignment="1" applyProtection="1">
      <alignment horizontal="left" vertical="top" wrapText="1" inden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pplyProtection="1">
      <alignment horizontal="center" vertical="center" wrapText="1"/>
    </xf>
    <xf numFmtId="0" fontId="10" fillId="0" borderId="0" xfId="0" applyFont="1" applyBorder="1"/>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136" xfId="0" applyFont="1" applyFill="1" applyBorder="1" applyAlignment="1">
      <alignment horizontal="left" vertical="center" wrapText="1"/>
    </xf>
    <xf numFmtId="0" fontId="3" fillId="10" borderId="137" xfId="0" applyFont="1" applyFill="1" applyBorder="1" applyAlignment="1">
      <alignment horizontal="center" vertical="center" wrapText="1"/>
    </xf>
    <xf numFmtId="0" fontId="36" fillId="9" borderId="0" xfId="0" applyFont="1" applyFill="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9" borderId="10" xfId="0" applyFont="1" applyFill="1" applyBorder="1" applyAlignment="1" applyProtection="1">
      <alignment horizontal="left" vertical="top" wrapText="1"/>
      <protection locked="0"/>
    </xf>
    <xf numFmtId="0" fontId="12" fillId="24" borderId="140" xfId="0" applyFont="1" applyFill="1" applyBorder="1" applyAlignment="1" applyProtection="1">
      <alignment horizontal="center" vertical="center" wrapText="1"/>
    </xf>
    <xf numFmtId="0" fontId="12" fillId="24" borderId="139" xfId="0" applyFont="1" applyFill="1" applyBorder="1" applyAlignment="1" applyProtection="1">
      <alignment horizontal="center" vertical="center" wrapText="1"/>
    </xf>
    <xf numFmtId="0" fontId="41" fillId="8" borderId="133"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lignment vertical="center"/>
    </xf>
    <xf numFmtId="0" fontId="30" fillId="0" borderId="0" xfId="0" applyFont="1" applyBorder="1" applyAlignment="1">
      <alignment vertical="center"/>
    </xf>
    <xf numFmtId="0" fontId="42" fillId="0" borderId="0" xfId="0" applyFont="1" applyFill="1" applyAlignment="1" applyProtection="1">
      <alignment wrapText="1"/>
      <protection locked="0"/>
    </xf>
    <xf numFmtId="0" fontId="2" fillId="0" borderId="0" xfId="0" applyFont="1" applyProtection="1"/>
    <xf numFmtId="0" fontId="43"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43" fillId="6" borderId="8" xfId="0" applyFont="1" applyFill="1" applyBorder="1" applyAlignment="1">
      <alignment horizontal="center" vertical="center"/>
    </xf>
    <xf numFmtId="0" fontId="43" fillId="6" borderId="8" xfId="0" applyFont="1" applyFill="1" applyBorder="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2" fillId="0" borderId="0" xfId="0" applyFont="1" applyBorder="1"/>
    <xf numFmtId="0" fontId="2" fillId="0" borderId="0" xfId="0" applyFont="1" applyBorder="1" applyAlignment="1">
      <alignment horizontal="center" vertical="center" wrapText="1"/>
    </xf>
    <xf numFmtId="0" fontId="3" fillId="3" borderId="143" xfId="0" applyFont="1" applyFill="1" applyBorder="1" applyAlignment="1">
      <alignment horizontal="center" vertical="center"/>
    </xf>
    <xf numFmtId="0" fontId="3" fillId="3" borderId="143" xfId="0" applyFont="1" applyFill="1" applyBorder="1" applyAlignment="1" applyProtection="1">
      <alignment horizontal="center" vertical="center"/>
    </xf>
    <xf numFmtId="0" fontId="30" fillId="4" borderId="143" xfId="0" applyFont="1" applyFill="1" applyBorder="1" applyAlignment="1" applyProtection="1">
      <alignment horizontal="center" vertical="center"/>
      <protection locked="0"/>
    </xf>
    <xf numFmtId="0" fontId="3" fillId="4" borderId="143" xfId="0" applyFont="1" applyFill="1" applyBorder="1" applyAlignment="1" applyProtection="1">
      <alignment horizontal="center" vertical="center"/>
      <protection locked="0"/>
    </xf>
    <xf numFmtId="4" fontId="2" fillId="5" borderId="143" xfId="0" applyNumberFormat="1" applyFont="1" applyFill="1" applyBorder="1" applyAlignment="1">
      <alignment horizontal="center" vertical="center" wrapText="1"/>
    </xf>
    <xf numFmtId="0" fontId="3" fillId="25" borderId="143" xfId="0" applyFont="1" applyFill="1" applyBorder="1" applyAlignment="1" applyProtection="1">
      <alignment horizontal="left" vertical="center"/>
    </xf>
    <xf numFmtId="0" fontId="3" fillId="25" borderId="143" xfId="0" applyFont="1" applyFill="1" applyBorder="1" applyAlignment="1" applyProtection="1">
      <alignment horizontal="center" vertical="center"/>
    </xf>
    <xf numFmtId="0" fontId="3" fillId="25"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xf>
    <xf numFmtId="0" fontId="3" fillId="26" borderId="3" xfId="0" applyFont="1" applyFill="1" applyBorder="1" applyAlignment="1" applyProtection="1">
      <alignment vertical="center"/>
      <protection locked="0"/>
    </xf>
    <xf numFmtId="165" fontId="3" fillId="26" borderId="143" xfId="0" applyNumberFormat="1" applyFont="1" applyFill="1" applyBorder="1" applyAlignment="1" applyProtection="1">
      <alignment horizontal="center" vertical="center"/>
      <protection locked="0"/>
    </xf>
    <xf numFmtId="0" fontId="30" fillId="26" borderId="143" xfId="0" applyFont="1" applyFill="1" applyBorder="1" applyAlignment="1" applyProtection="1">
      <alignment horizontal="center" vertical="center"/>
      <protection locked="0"/>
    </xf>
    <xf numFmtId="0" fontId="2" fillId="5" borderId="143" xfId="0" applyFont="1" applyFill="1" applyBorder="1" applyAlignment="1" applyProtection="1">
      <alignment horizontal="center" vertical="center" wrapText="1"/>
    </xf>
    <xf numFmtId="0" fontId="2" fillId="4" borderId="143" xfId="0" applyFont="1" applyFill="1" applyBorder="1" applyAlignment="1" applyProtection="1">
      <alignment horizontal="center" vertical="center"/>
    </xf>
    <xf numFmtId="165" fontId="2" fillId="26" borderId="143" xfId="0" applyNumberFormat="1" applyFont="1" applyFill="1" applyBorder="1" applyAlignment="1" applyProtection="1">
      <alignment horizontal="center" vertical="center"/>
      <protection locked="0"/>
    </xf>
    <xf numFmtId="0" fontId="2" fillId="26" borderId="143" xfId="0" applyFont="1" applyFill="1" applyBorder="1" applyAlignment="1" applyProtection="1">
      <alignment horizontal="center" vertical="center" wrapText="1"/>
      <protection locked="0"/>
    </xf>
    <xf numFmtId="0" fontId="2" fillId="26" borderId="143" xfId="0" applyFont="1" applyFill="1" applyBorder="1" applyAlignment="1" applyProtection="1">
      <alignment horizontal="center" vertical="center"/>
      <protection locked="0"/>
    </xf>
    <xf numFmtId="0" fontId="3" fillId="27" borderId="143" xfId="0" applyFont="1" applyFill="1" applyBorder="1" applyAlignment="1" applyProtection="1">
      <alignment horizontal="left" vertical="center"/>
    </xf>
    <xf numFmtId="0" fontId="3" fillId="27"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wrapText="1"/>
    </xf>
    <xf numFmtId="0" fontId="10" fillId="0" borderId="0" xfId="0" applyFont="1" applyFill="1" applyBorder="1"/>
    <xf numFmtId="0" fontId="3" fillId="0" borderId="0" xfId="0" applyFont="1" applyFill="1" applyBorder="1"/>
    <xf numFmtId="0" fontId="4" fillId="0" borderId="0" xfId="0" applyFont="1" applyFill="1" applyBorder="1"/>
    <xf numFmtId="0" fontId="2" fillId="4" borderId="143" xfId="0" applyFont="1" applyFill="1" applyBorder="1" applyAlignment="1" applyProtection="1">
      <alignment horizontal="center" vertical="center" wrapText="1"/>
    </xf>
    <xf numFmtId="9" fontId="2" fillId="5" borderId="143" xfId="2" applyFont="1" applyFill="1" applyBorder="1" applyAlignment="1" applyProtection="1">
      <alignment horizontal="center" vertical="center" wrapText="1"/>
    </xf>
    <xf numFmtId="0" fontId="3" fillId="28" borderId="143" xfId="0" applyFont="1" applyFill="1" applyBorder="1" applyAlignment="1" applyProtection="1">
      <alignment vertical="center"/>
    </xf>
    <xf numFmtId="0" fontId="3" fillId="18" borderId="143" xfId="0" applyFont="1" applyFill="1" applyBorder="1" applyAlignment="1" applyProtection="1">
      <alignment horizontal="center" vertical="center"/>
    </xf>
    <xf numFmtId="0" fontId="3" fillId="28" borderId="143" xfId="0" applyFont="1" applyFill="1" applyBorder="1" applyAlignment="1" applyProtection="1">
      <alignment vertical="center" wrapText="1"/>
    </xf>
    <xf numFmtId="0" fontId="3" fillId="18" borderId="143" xfId="0" applyFont="1" applyFill="1" applyBorder="1" applyAlignment="1" applyProtection="1">
      <alignment horizontal="center" vertical="center" wrapText="1"/>
    </xf>
    <xf numFmtId="0" fontId="2" fillId="26" borderId="143" xfId="0" applyFont="1" applyFill="1" applyBorder="1" applyProtection="1">
      <protection locked="0"/>
    </xf>
    <xf numFmtId="0" fontId="2" fillId="4" borderId="143" xfId="0" applyFont="1" applyFill="1" applyBorder="1" applyAlignment="1" applyProtection="1">
      <alignment horizontal="center" vertical="center"/>
      <protection locked="0" hidden="1"/>
    </xf>
    <xf numFmtId="0" fontId="2" fillId="4" borderId="143" xfId="0" applyFont="1" applyFill="1" applyBorder="1" applyAlignment="1" applyProtection="1">
      <alignment horizontal="center" vertical="center" wrapText="1"/>
      <protection hidden="1"/>
    </xf>
    <xf numFmtId="0" fontId="2" fillId="5" borderId="143" xfId="0" applyFont="1" applyFill="1" applyBorder="1" applyAlignment="1" applyProtection="1">
      <alignment horizontal="center" vertical="center" wrapText="1"/>
      <protection hidden="1"/>
    </xf>
    <xf numFmtId="0" fontId="3" fillId="29" borderId="143" xfId="0" applyFont="1" applyFill="1" applyBorder="1" applyAlignment="1" applyProtection="1">
      <alignment vertical="center"/>
    </xf>
    <xf numFmtId="0" fontId="3" fillId="30" borderId="143" xfId="0" applyFont="1" applyFill="1" applyBorder="1" applyAlignment="1" applyProtection="1">
      <alignment horizontal="center" vertical="center"/>
    </xf>
    <xf numFmtId="0" fontId="3" fillId="29" borderId="143" xfId="0" applyFont="1" applyFill="1" applyBorder="1" applyAlignment="1" applyProtection="1">
      <alignment horizontal="left" vertical="center" wrapText="1"/>
    </xf>
    <xf numFmtId="0" fontId="3" fillId="30" borderId="143" xfId="0" applyFont="1" applyFill="1" applyBorder="1" applyAlignment="1" applyProtection="1">
      <alignment horizontal="center" vertical="center" wrapText="1"/>
    </xf>
    <xf numFmtId="16" fontId="2" fillId="26" borderId="143" xfId="0" applyNumberFormat="1" applyFont="1" applyFill="1" applyBorder="1" applyAlignment="1" applyProtection="1">
      <alignment horizontal="center" vertical="center"/>
      <protection locked="0"/>
    </xf>
    <xf numFmtId="166" fontId="3" fillId="5" borderId="143" xfId="0" applyNumberFormat="1" applyFont="1" applyFill="1" applyBorder="1" applyAlignment="1" applyProtection="1">
      <alignment horizontal="center" vertical="center" wrapText="1"/>
      <protection hidden="1"/>
    </xf>
    <xf numFmtId="0" fontId="3" fillId="31" borderId="143" xfId="0" applyFont="1" applyFill="1" applyBorder="1" applyAlignment="1" applyProtection="1">
      <alignment horizontal="center" vertical="center"/>
    </xf>
    <xf numFmtId="0" fontId="3" fillId="31" borderId="143" xfId="0" applyFont="1" applyFill="1" applyBorder="1" applyAlignment="1" applyProtection="1">
      <alignment horizontal="center" vertical="center" wrapText="1"/>
    </xf>
    <xf numFmtId="166" fontId="2" fillId="4" borderId="143" xfId="0" applyNumberFormat="1" applyFont="1" applyFill="1" applyBorder="1" applyAlignment="1" applyProtection="1">
      <alignment horizontal="center" vertical="center"/>
      <protection locked="0"/>
    </xf>
    <xf numFmtId="166" fontId="2" fillId="26"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protection locked="0"/>
    </xf>
    <xf numFmtId="166" fontId="2" fillId="5" borderId="143" xfId="0" applyNumberFormat="1" applyFont="1" applyFill="1" applyBorder="1" applyAlignment="1" applyProtection="1">
      <alignment horizontal="center" vertical="center" wrapText="1"/>
      <protection hidden="1"/>
    </xf>
    <xf numFmtId="0" fontId="2" fillId="4" borderId="143"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2" fillId="26" borderId="143" xfId="0" applyFont="1" applyFill="1" applyBorder="1" applyAlignment="1" applyProtection="1">
      <alignment horizontal="center" vertical="center"/>
      <protection hidden="1"/>
    </xf>
    <xf numFmtId="0" fontId="2" fillId="32" borderId="143" xfId="0" applyFont="1" applyFill="1" applyBorder="1" applyAlignment="1" applyProtection="1">
      <alignment horizontal="center" vertical="center" wrapText="1"/>
    </xf>
    <xf numFmtId="9" fontId="2" fillId="4" borderId="143" xfId="2"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hidden="1"/>
    </xf>
    <xf numFmtId="0" fontId="3" fillId="5" borderId="143"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top" wrapText="1"/>
      <protection locked="0"/>
    </xf>
    <xf numFmtId="0" fontId="49" fillId="0" borderId="0" xfId="0" applyFont="1"/>
    <xf numFmtId="0" fontId="52" fillId="9"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4" fillId="7" borderId="0" xfId="0" applyFont="1" applyFill="1" applyBorder="1" applyAlignment="1">
      <alignment vertical="center" wrapText="1"/>
    </xf>
    <xf numFmtId="0" fontId="2" fillId="9" borderId="51" xfId="0" applyFont="1" applyFill="1" applyBorder="1" applyAlignment="1" applyProtection="1">
      <alignment horizontal="left" vertical="top" wrapText="1"/>
      <protection locked="0"/>
    </xf>
    <xf numFmtId="0" fontId="54" fillId="9" borderId="26" xfId="0" applyFont="1" applyFill="1" applyBorder="1" applyAlignment="1" applyProtection="1">
      <alignment horizontal="center" vertical="center" wrapText="1"/>
      <protection locked="0"/>
    </xf>
    <xf numFmtId="0" fontId="54" fillId="9" borderId="24"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38" fillId="0" borderId="153" xfId="0" applyFont="1" applyFill="1" applyBorder="1" applyAlignment="1" applyProtection="1">
      <alignment vertical="center" wrapText="1"/>
    </xf>
    <xf numFmtId="0" fontId="0" fillId="0" borderId="0" xfId="0" applyFill="1"/>
    <xf numFmtId="0" fontId="26" fillId="0" borderId="151" xfId="0" applyFont="1" applyFill="1" applyBorder="1" applyAlignment="1">
      <alignment vertical="top" wrapText="1"/>
    </xf>
    <xf numFmtId="0" fontId="26" fillId="0" borderId="0" xfId="0" applyFont="1" applyFill="1" applyBorder="1" applyAlignment="1">
      <alignment vertical="top" wrapText="1"/>
    </xf>
    <xf numFmtId="0" fontId="50" fillId="0" borderId="0" xfId="0" applyFont="1" applyFill="1"/>
    <xf numFmtId="0" fontId="49" fillId="0" borderId="0" xfId="0" applyFont="1" applyFill="1"/>
    <xf numFmtId="0" fontId="55" fillId="8" borderId="152" xfId="0" applyFont="1" applyFill="1" applyBorder="1" applyAlignment="1" applyProtection="1">
      <alignment vertical="center" wrapText="1"/>
    </xf>
    <xf numFmtId="0" fontId="10" fillId="10" borderId="79" xfId="0" applyFont="1" applyFill="1" applyBorder="1" applyAlignment="1" applyProtection="1">
      <alignment vertical="top" wrapText="1"/>
    </xf>
    <xf numFmtId="0" fontId="10" fillId="10" borderId="122"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2" fillId="33" borderId="0" xfId="0" applyFont="1" applyFill="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10" fillId="10" borderId="14" xfId="0" applyFont="1" applyFill="1" applyBorder="1" applyAlignment="1" applyProtection="1">
      <alignment vertical="top" wrapText="1"/>
    </xf>
    <xf numFmtId="0" fontId="10" fillId="10" borderId="37" xfId="0" applyFont="1" applyFill="1" applyBorder="1" applyAlignment="1" applyProtection="1">
      <alignment vertical="top" wrapText="1"/>
    </xf>
    <xf numFmtId="0" fontId="2" fillId="9" borderId="2" xfId="0" applyFont="1" applyFill="1" applyBorder="1" applyAlignment="1" applyProtection="1">
      <alignment horizontal="center" vertical="top" wrapText="1"/>
      <protection locked="0"/>
    </xf>
    <xf numFmtId="0" fontId="35" fillId="11" borderId="2"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6" fillId="10" borderId="85"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0" borderId="0" xfId="0" applyFont="1" applyFill="1" applyAlignment="1" applyProtection="1">
      <alignment wrapText="1"/>
      <protection locked="0"/>
    </xf>
    <xf numFmtId="0" fontId="10" fillId="10" borderId="15" xfId="0" applyFont="1" applyFill="1" applyBorder="1" applyAlignment="1" applyProtection="1">
      <alignment horizontal="left" vertical="top" wrapText="1"/>
    </xf>
    <xf numFmtId="0" fontId="10" fillId="10" borderId="13" xfId="0" applyFont="1" applyFill="1" applyBorder="1" applyAlignment="1" applyProtection="1">
      <alignment horizontal="left" vertical="top" wrapText="1"/>
    </xf>
    <xf numFmtId="0" fontId="10" fillId="10" borderId="50" xfId="0" applyFont="1" applyFill="1" applyBorder="1" applyAlignment="1" applyProtection="1">
      <alignment horizontal="left" vertical="top" wrapText="1"/>
    </xf>
    <xf numFmtId="0" fontId="10" fillId="10" borderId="16" xfId="0" applyFont="1" applyFill="1" applyBorder="1" applyAlignment="1" applyProtection="1">
      <alignment horizontal="left" vertical="top" wrapText="1"/>
    </xf>
    <xf numFmtId="0" fontId="10" fillId="10" borderId="51" xfId="0" applyFont="1" applyFill="1" applyBorder="1" applyAlignment="1" applyProtection="1">
      <alignment horizontal="left" vertical="top" wrapText="1"/>
    </xf>
    <xf numFmtId="0" fontId="10" fillId="12" borderId="13"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62" xfId="0" applyFont="1" applyFill="1" applyBorder="1" applyAlignment="1" applyProtection="1">
      <alignment horizontal="left" vertical="top" wrapText="1"/>
    </xf>
    <xf numFmtId="0" fontId="10" fillId="0" borderId="0" xfId="0" applyFont="1" applyFill="1" applyAlignment="1" applyProtection="1">
      <alignment wrapText="1"/>
      <protection hidden="1"/>
    </xf>
    <xf numFmtId="0" fontId="10" fillId="10" borderId="13" xfId="0" applyFont="1" applyFill="1" applyBorder="1" applyAlignment="1" applyProtection="1">
      <alignment horizontal="left" wrapText="1"/>
    </xf>
    <xf numFmtId="0" fontId="0" fillId="0" borderId="0" xfId="0" applyAlignment="1">
      <alignment wrapText="1"/>
    </xf>
    <xf numFmtId="0" fontId="10" fillId="10" borderId="127" xfId="0" applyFont="1" applyFill="1" applyBorder="1" applyAlignment="1" applyProtection="1">
      <alignment horizontal="left" vertical="top" wrapText="1"/>
    </xf>
    <xf numFmtId="0" fontId="10" fillId="10" borderId="28" xfId="0" applyFont="1" applyFill="1" applyBorder="1" applyAlignment="1" applyProtection="1">
      <alignment horizontal="left" vertical="top" wrapText="1"/>
    </xf>
    <xf numFmtId="0" fontId="17" fillId="10" borderId="13" xfId="0" applyFont="1" applyFill="1" applyBorder="1" applyAlignment="1" applyProtection="1">
      <alignment horizontal="left" vertical="top" wrapText="1"/>
    </xf>
    <xf numFmtId="0" fontId="10" fillId="0" borderId="0" xfId="0" applyFont="1" applyAlignment="1" applyProtection="1">
      <alignment wrapText="1"/>
      <protection locked="0"/>
    </xf>
    <xf numFmtId="0" fontId="3" fillId="10" borderId="134" xfId="0" quotePrefix="1" applyFont="1" applyFill="1" applyBorder="1" applyAlignment="1">
      <alignment horizontal="center" vertical="center" wrapText="1"/>
    </xf>
    <xf numFmtId="0" fontId="48" fillId="9" borderId="26" xfId="0" applyFont="1" applyFill="1" applyBorder="1" applyAlignment="1" applyProtection="1">
      <alignment horizontal="center" vertical="center" wrapText="1"/>
      <protection locked="0"/>
    </xf>
    <xf numFmtId="0" fontId="48" fillId="9" borderId="24"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48" fillId="10" borderId="13" xfId="0" applyFont="1" applyFill="1" applyBorder="1" applyAlignment="1" applyProtection="1">
      <alignment horizontal="center" vertical="center" wrapText="1"/>
    </xf>
    <xf numFmtId="0" fontId="48" fillId="10" borderId="19"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protection locked="0"/>
    </xf>
    <xf numFmtId="0" fontId="10" fillId="10" borderId="62" xfId="0" applyFont="1" applyFill="1" applyBorder="1" applyAlignment="1" applyProtection="1">
      <alignment vertical="top" wrapText="1"/>
    </xf>
    <xf numFmtId="0" fontId="10" fillId="10" borderId="45" xfId="0" applyFont="1" applyFill="1" applyBorder="1" applyAlignment="1" applyProtection="1">
      <alignment vertical="top" wrapTex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14"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8" xfId="0" applyFont="1" applyFill="1" applyBorder="1" applyAlignment="1" applyProtection="1">
      <alignment vertical="top" wrapText="1"/>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3" fillId="12" borderId="160"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vertical="top" wrapText="1"/>
      <protection locked="0"/>
    </xf>
    <xf numFmtId="0" fontId="23" fillId="23" borderId="21" xfId="0" applyFont="1" applyFill="1" applyBorder="1" applyAlignment="1" applyProtection="1">
      <alignment horizontal="center" vertical="top" wrapText="1"/>
      <protection locked="0"/>
    </xf>
    <xf numFmtId="0" fontId="51" fillId="0" borderId="2" xfId="0" applyFont="1" applyFill="1" applyBorder="1" applyAlignment="1" applyProtection="1">
      <alignment horizontal="center" vertical="top" wrapText="1"/>
    </xf>
    <xf numFmtId="0" fontId="2" fillId="0" borderId="0" xfId="0" applyFont="1" applyFill="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57" fillId="13" borderId="154" xfId="0" applyFont="1" applyFill="1" applyBorder="1" applyAlignment="1">
      <alignment horizontal="left" vertical="top" wrapText="1"/>
    </xf>
    <xf numFmtId="0" fontId="57" fillId="13" borderId="155" xfId="0" applyFont="1" applyFill="1" applyBorder="1" applyAlignment="1">
      <alignment horizontal="left" vertical="top" wrapText="1"/>
    </xf>
    <xf numFmtId="0" fontId="2" fillId="9" borderId="9" xfId="0" applyFont="1" applyFill="1" applyBorder="1" applyAlignment="1" applyProtection="1">
      <alignment horizontal="center" vertical="top" wrapText="1"/>
      <protection locked="0"/>
    </xf>
    <xf numFmtId="0" fontId="6" fillId="8" borderId="2" xfId="0" applyFont="1" applyFill="1" applyBorder="1" applyAlignment="1" applyProtection="1">
      <alignment horizontal="center" vertical="center" wrapText="1"/>
    </xf>
    <xf numFmtId="0" fontId="34" fillId="11" borderId="2" xfId="0" applyFont="1" applyFill="1" applyBorder="1" applyAlignment="1" applyProtection="1">
      <alignment horizontal="center" vertical="center" wrapText="1"/>
    </xf>
    <xf numFmtId="0" fontId="5" fillId="14" borderId="72" xfId="0" applyFont="1" applyFill="1" applyBorder="1" applyAlignment="1" applyProtection="1">
      <alignment horizontal="center" vertical="center" wrapText="1"/>
    </xf>
    <xf numFmtId="0" fontId="2" fillId="10" borderId="68" xfId="0" applyFont="1" applyFill="1" applyBorder="1" applyAlignment="1" applyProtection="1">
      <alignment horizontal="left" vertical="top" wrapText="1" indent="1"/>
    </xf>
    <xf numFmtId="0" fontId="2" fillId="10" borderId="73" xfId="0" applyFont="1" applyFill="1" applyBorder="1" applyAlignment="1" applyProtection="1">
      <alignment horizontal="left" vertical="top" wrapText="1" indent="1"/>
    </xf>
    <xf numFmtId="0" fontId="2" fillId="9" borderId="6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left" vertical="top" wrapText="1" indent="1"/>
    </xf>
    <xf numFmtId="0" fontId="2" fillId="10" borderId="13" xfId="0" applyFont="1" applyFill="1" applyBorder="1" applyAlignment="1" applyProtection="1">
      <alignment horizontal="left" vertical="top" wrapText="1" indent="1"/>
    </xf>
    <xf numFmtId="0" fontId="2" fillId="10" borderId="69" xfId="0" applyFont="1" applyFill="1" applyBorder="1" applyAlignment="1" applyProtection="1">
      <alignment horizontal="left" vertical="top" wrapText="1" indent="1"/>
    </xf>
    <xf numFmtId="0" fontId="2" fillId="10" borderId="71" xfId="0" applyFont="1" applyFill="1" applyBorder="1" applyAlignment="1" applyProtection="1">
      <alignment horizontal="left" vertical="top" wrapText="1" indent="1"/>
    </xf>
    <xf numFmtId="0" fontId="1" fillId="16" borderId="9" xfId="0" applyFont="1" applyFill="1" applyBorder="1" applyAlignment="1" applyProtection="1">
      <alignment horizontal="center" vertical="center" wrapText="1"/>
    </xf>
    <xf numFmtId="0" fontId="1" fillId="16" borderId="74" xfId="0" applyFont="1" applyFill="1" applyBorder="1" applyAlignment="1" applyProtection="1">
      <alignment horizontal="center" vertical="center" wrapText="1"/>
    </xf>
    <xf numFmtId="0" fontId="1" fillId="16"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top" wrapText="1"/>
      <protection locked="0"/>
    </xf>
    <xf numFmtId="0" fontId="2" fillId="9" borderId="74" xfId="0" applyFont="1" applyFill="1" applyBorder="1" applyAlignment="1" applyProtection="1">
      <alignment horizontal="center" vertical="top" wrapText="1"/>
      <protection locked="0"/>
    </xf>
    <xf numFmtId="0" fontId="39" fillId="11" borderId="2" xfId="0" applyFont="1" applyFill="1" applyBorder="1" applyAlignment="1" applyProtection="1">
      <alignment horizontal="center" vertical="center" wrapText="1"/>
    </xf>
    <xf numFmtId="0" fontId="7"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left" vertical="top" wrapText="1" indent="1"/>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34" fillId="14" borderId="64" xfId="0" applyFont="1" applyFill="1" applyBorder="1" applyAlignment="1" applyProtection="1">
      <alignment horizontal="center" vertical="center" wrapText="1"/>
    </xf>
    <xf numFmtId="0" fontId="5" fillId="14" borderId="64" xfId="0" applyFont="1" applyFill="1" applyBorder="1" applyAlignment="1" applyProtection="1">
      <alignment horizontal="center" vertical="center" wrapText="1"/>
    </xf>
    <xf numFmtId="0" fontId="2" fillId="10" borderId="65" xfId="0" applyFont="1" applyFill="1" applyBorder="1" applyAlignment="1" applyProtection="1">
      <alignment horizontal="left" vertical="top" wrapText="1" indent="1"/>
    </xf>
    <xf numFmtId="0" fontId="2" fillId="9" borderId="65" xfId="0" applyFont="1" applyFill="1" applyBorder="1" applyAlignment="1" applyProtection="1">
      <alignment horizontal="center" vertical="top" wrapText="1"/>
      <protection locked="0"/>
    </xf>
    <xf numFmtId="0" fontId="36" fillId="9" borderId="9"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36" fillId="9" borderId="66" xfId="0" applyFont="1" applyFill="1" applyBorder="1" applyAlignment="1" applyProtection="1">
      <alignment horizontal="center" vertical="top" wrapText="1"/>
      <protection locked="0"/>
    </xf>
    <xf numFmtId="0" fontId="36" fillId="9" borderId="67" xfId="0" applyFont="1" applyFill="1" applyBorder="1" applyAlignment="1" applyProtection="1">
      <alignment horizontal="center" vertical="top" wrapText="1"/>
      <protection locked="0"/>
    </xf>
    <xf numFmtId="0" fontId="2" fillId="10" borderId="63" xfId="0" applyFont="1" applyFill="1" applyBorder="1" applyAlignment="1" applyProtection="1">
      <alignment horizontal="left" vertical="top" wrapText="1" indent="1"/>
    </xf>
    <xf numFmtId="0" fontId="2" fillId="10" borderId="24" xfId="0" applyFont="1" applyFill="1" applyBorder="1" applyAlignment="1" applyProtection="1">
      <alignment horizontal="left" vertical="top" wrapText="1" indent="1"/>
    </xf>
    <xf numFmtId="0" fontId="2" fillId="15" borderId="2" xfId="0" applyFont="1" applyFill="1" applyBorder="1" applyAlignment="1" applyProtection="1">
      <alignment horizontal="left" vertical="top" wrapText="1" indent="1"/>
    </xf>
    <xf numFmtId="0" fontId="2" fillId="10" borderId="138" xfId="0" applyFont="1" applyFill="1" applyBorder="1" applyAlignment="1" applyProtection="1">
      <alignment horizontal="left" vertical="top" wrapText="1" indent="1"/>
    </xf>
    <xf numFmtId="0" fontId="2" fillId="9" borderId="69" xfId="0" applyFont="1" applyFill="1" applyBorder="1" applyAlignment="1" applyProtection="1">
      <alignment horizontal="center" vertical="top" wrapText="1"/>
      <protection locked="0"/>
    </xf>
    <xf numFmtId="0" fontId="2" fillId="10" borderId="41" xfId="0" applyFont="1" applyFill="1" applyBorder="1" applyAlignment="1" applyProtection="1">
      <alignment horizontal="left" vertical="top" wrapText="1" indent="1"/>
    </xf>
    <xf numFmtId="0" fontId="2" fillId="10" borderId="67" xfId="0" applyFont="1" applyFill="1" applyBorder="1" applyAlignment="1" applyProtection="1">
      <alignment horizontal="left" vertical="top" wrapText="1" indent="1"/>
    </xf>
    <xf numFmtId="0" fontId="2" fillId="9" borderId="100" xfId="0" applyFont="1" applyFill="1" applyBorder="1" applyAlignment="1" applyProtection="1">
      <alignment horizontal="center" vertical="top" wrapText="1"/>
      <protection locked="0"/>
    </xf>
    <xf numFmtId="0" fontId="2" fillId="9" borderId="52" xfId="0" applyFont="1" applyFill="1" applyBorder="1" applyAlignment="1" applyProtection="1">
      <alignment horizontal="center" vertical="top" wrapText="1"/>
      <protection locked="0"/>
    </xf>
    <xf numFmtId="0" fontId="2" fillId="9" borderId="156" xfId="0" applyFont="1" applyFill="1" applyBorder="1" applyAlignment="1" applyProtection="1">
      <alignment horizontal="left" vertical="top" wrapText="1"/>
      <protection locked="0"/>
    </xf>
    <xf numFmtId="0" fontId="2" fillId="9" borderId="167" xfId="0" applyFont="1" applyFill="1" applyBorder="1" applyAlignment="1" applyProtection="1">
      <alignment horizontal="left" vertical="top" wrapText="1"/>
      <protection locked="0"/>
    </xf>
    <xf numFmtId="0" fontId="2" fillId="9" borderId="71" xfId="0" applyFont="1" applyFill="1" applyBorder="1" applyAlignment="1" applyProtection="1">
      <alignment horizontal="center" vertical="top" wrapText="1"/>
      <protection locked="0"/>
    </xf>
    <xf numFmtId="0" fontId="63" fillId="9" borderId="168" xfId="0" applyFont="1" applyFill="1" applyBorder="1" applyAlignment="1" applyProtection="1">
      <alignment horizontal="left" vertical="center" wrapText="1"/>
      <protection locked="0"/>
    </xf>
    <xf numFmtId="0" fontId="63" fillId="9" borderId="169" xfId="0" applyFont="1" applyFill="1" applyBorder="1" applyAlignment="1" applyProtection="1">
      <alignment horizontal="left" vertical="center" wrapText="1"/>
      <protection locked="0"/>
    </xf>
    <xf numFmtId="0" fontId="63" fillId="9" borderId="143" xfId="0" applyFont="1" applyFill="1" applyBorder="1" applyAlignment="1" applyProtection="1">
      <alignment horizontal="left" vertical="center" wrapText="1"/>
      <protection locked="0"/>
    </xf>
    <xf numFmtId="0" fontId="63" fillId="9" borderId="170" xfId="0" applyFont="1" applyFill="1" applyBorder="1" applyAlignment="1" applyProtection="1">
      <alignment horizontal="left" vertical="center" wrapText="1"/>
      <protection locked="0"/>
    </xf>
    <xf numFmtId="0" fontId="63" fillId="9" borderId="171" xfId="0" applyFont="1" applyFill="1" applyBorder="1" applyAlignment="1" applyProtection="1">
      <alignment horizontal="left" vertical="center" wrapText="1"/>
      <protection locked="0"/>
    </xf>
    <xf numFmtId="0" fontId="63" fillId="9" borderId="172" xfId="0" applyFont="1" applyFill="1" applyBorder="1" applyAlignment="1" applyProtection="1">
      <alignment horizontal="left" vertical="center" wrapText="1"/>
      <protection locked="0"/>
    </xf>
    <xf numFmtId="0" fontId="64" fillId="0" borderId="173" xfId="0" applyFont="1" applyFill="1" applyBorder="1" applyAlignment="1" applyProtection="1">
      <alignment horizontal="left" wrapText="1"/>
      <protection locked="0"/>
    </xf>
    <xf numFmtId="0" fontId="28" fillId="10" borderId="36" xfId="0" applyFont="1" applyFill="1" applyBorder="1" applyAlignment="1" applyProtection="1">
      <alignment horizontal="center" vertical="center" wrapText="1"/>
    </xf>
    <xf numFmtId="0" fontId="28" fillId="10" borderId="35" xfId="0" applyFont="1" applyFill="1" applyBorder="1" applyAlignment="1" applyProtection="1">
      <alignment horizontal="center" vertical="center" wrapText="1"/>
    </xf>
    <xf numFmtId="0" fontId="10" fillId="10" borderId="51" xfId="0" applyFont="1" applyFill="1" applyBorder="1" applyAlignment="1" applyProtection="1">
      <alignment horizontal="left" vertical="top" wrapText="1"/>
    </xf>
    <xf numFmtId="0" fontId="10" fillId="10" borderId="26" xfId="0" applyFont="1" applyFill="1" applyBorder="1" applyAlignment="1" applyProtection="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54" fillId="9" borderId="51" xfId="0" applyFont="1" applyFill="1" applyBorder="1" applyAlignment="1" applyProtection="1">
      <alignment horizontal="center" vertical="center" wrapText="1"/>
      <protection locked="0"/>
    </xf>
    <xf numFmtId="0" fontId="54" fillId="9" borderId="26" xfId="0" applyFont="1" applyFill="1" applyBorder="1" applyAlignment="1" applyProtection="1">
      <alignment horizontal="center" vertical="center" wrapText="1"/>
      <protection locked="0"/>
    </xf>
    <xf numFmtId="0" fontId="34" fillId="8" borderId="2" xfId="0" applyFont="1" applyFill="1" applyBorder="1" applyAlignment="1" applyProtection="1">
      <alignment horizontal="center" vertical="center" wrapText="1"/>
    </xf>
    <xf numFmtId="0" fontId="35" fillId="11" borderId="2" xfId="0" applyFont="1" applyFill="1" applyBorder="1" applyAlignment="1" applyProtection="1">
      <alignment horizontal="center" vertical="center" wrapText="1"/>
    </xf>
    <xf numFmtId="0" fontId="35" fillId="11" borderId="14" xfId="0" applyFont="1" applyFill="1" applyBorder="1" applyAlignment="1" applyProtection="1">
      <alignment horizontal="center" vertical="center" wrapText="1"/>
    </xf>
    <xf numFmtId="0" fontId="13" fillId="21" borderId="141" xfId="0" applyFont="1" applyFill="1" applyBorder="1" applyAlignment="1" applyProtection="1">
      <alignment horizontal="center" vertical="center" textRotation="90" wrapText="1"/>
    </xf>
    <xf numFmtId="0" fontId="13" fillId="21" borderId="83" xfId="0" applyFont="1" applyFill="1" applyBorder="1" applyAlignment="1" applyProtection="1">
      <alignment horizontal="center" vertical="center" textRotation="90" wrapText="1"/>
    </xf>
    <xf numFmtId="0" fontId="13" fillId="21" borderId="84" xfId="0" applyFont="1" applyFill="1" applyBorder="1" applyAlignment="1" applyProtection="1">
      <alignment horizontal="center" vertical="center" textRotation="90" wrapText="1"/>
    </xf>
    <xf numFmtId="0" fontId="16" fillId="10" borderId="94" xfId="0" applyFont="1" applyFill="1" applyBorder="1" applyAlignment="1" applyProtection="1">
      <alignment horizontal="center" vertical="center" wrapText="1"/>
    </xf>
    <xf numFmtId="0" fontId="16" fillId="10" borderId="102" xfId="0" applyFont="1" applyFill="1" applyBorder="1" applyAlignment="1" applyProtection="1">
      <alignment horizontal="center" vertical="center" wrapTex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6" fillId="10" borderId="32" xfId="0" applyFont="1" applyFill="1" applyBorder="1" applyAlignment="1" applyProtection="1">
      <alignment horizontal="center" vertical="center" wrapText="1"/>
    </xf>
    <xf numFmtId="0" fontId="16" fillId="10" borderId="75" xfId="0" applyFont="1" applyFill="1" applyBorder="1" applyAlignment="1" applyProtection="1">
      <alignment horizontal="center" vertical="center" wrapText="1"/>
    </xf>
    <xf numFmtId="0" fontId="16" fillId="10" borderId="103" xfId="0" applyFont="1" applyFill="1" applyBorder="1" applyAlignment="1" applyProtection="1">
      <alignment horizontal="center" vertical="center" wrapText="1"/>
    </xf>
    <xf numFmtId="0" fontId="10" fillId="10" borderId="88" xfId="0" applyFont="1" applyFill="1" applyBorder="1" applyAlignment="1" applyProtection="1">
      <alignment horizontal="left" vertical="top" wrapText="1"/>
    </xf>
    <xf numFmtId="0" fontId="16" fillId="10" borderId="31" xfId="0" applyFont="1" applyFill="1" applyBorder="1" applyAlignment="1" applyProtection="1">
      <alignment horizontal="center" vertical="center" wrapText="1"/>
    </xf>
    <xf numFmtId="0" fontId="16" fillId="10" borderId="76"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16" fillId="10" borderId="81" xfId="0" applyFont="1" applyFill="1" applyBorder="1" applyAlignment="1" applyProtection="1">
      <alignment horizontal="center" vertical="center" wrapText="1"/>
    </xf>
    <xf numFmtId="0" fontId="13" fillId="20" borderId="97" xfId="0" applyFont="1" applyFill="1" applyBorder="1" applyAlignment="1" applyProtection="1">
      <alignment horizontal="center" vertical="center" textRotation="90" wrapText="1"/>
    </xf>
    <xf numFmtId="0" fontId="13" fillId="20" borderId="98" xfId="0" applyFont="1" applyFill="1" applyBorder="1" applyAlignment="1" applyProtection="1">
      <alignment horizontal="center" vertical="center" textRotation="90" wrapText="1"/>
    </xf>
    <xf numFmtId="0" fontId="10" fillId="10" borderId="101" xfId="0" applyFont="1" applyFill="1" applyBorder="1" applyAlignment="1" applyProtection="1">
      <alignment horizontal="left" vertical="top" wrapText="1"/>
    </xf>
    <xf numFmtId="0" fontId="16" fillId="10" borderId="100" xfId="0" applyFont="1" applyFill="1" applyBorder="1" applyAlignment="1" applyProtection="1">
      <alignment horizontal="center" vertical="center" wrapText="1"/>
    </xf>
    <xf numFmtId="0" fontId="16" fillId="10" borderId="99" xfId="0" applyFont="1" applyFill="1" applyBorder="1" applyAlignment="1" applyProtection="1">
      <alignment horizontal="center" vertical="center" wrapText="1"/>
    </xf>
    <xf numFmtId="0" fontId="16" fillId="10" borderId="74" xfId="0" applyFont="1" applyFill="1" applyBorder="1" applyAlignment="1" applyProtection="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pplyProtection="1">
      <alignment vertical="center" wrapText="1"/>
    </xf>
    <xf numFmtId="0" fontId="16" fillId="10" borderId="75" xfId="0" applyFont="1" applyFill="1" applyBorder="1" applyAlignment="1" applyProtection="1">
      <alignment vertical="center" wrapText="1"/>
    </xf>
    <xf numFmtId="0" fontId="16" fillId="10" borderId="76" xfId="0" applyFont="1" applyFill="1" applyBorder="1" applyAlignment="1" applyProtection="1">
      <alignment vertical="center" wrapText="1"/>
    </xf>
    <xf numFmtId="0" fontId="10" fillId="10" borderId="78" xfId="0" applyFont="1" applyFill="1" applyBorder="1" applyAlignment="1" applyProtection="1">
      <alignment horizontal="left" vertical="top" wrapText="1"/>
    </xf>
    <xf numFmtId="0" fontId="16" fillId="10" borderId="96" xfId="0" applyFont="1" applyFill="1" applyBorder="1" applyAlignment="1" applyProtection="1">
      <alignment horizontal="center" vertical="center" wrapText="1"/>
    </xf>
    <xf numFmtId="0" fontId="10" fillId="10" borderId="90" xfId="0" applyFont="1" applyFill="1" applyBorder="1" applyAlignment="1" applyProtection="1">
      <alignment horizontal="left" vertical="top" wrapText="1"/>
    </xf>
    <xf numFmtId="0" fontId="13" fillId="17" borderId="82" xfId="0" applyFont="1" applyFill="1" applyBorder="1" applyAlignment="1" applyProtection="1">
      <alignment horizontal="center" vertical="center" textRotation="90" wrapText="1"/>
    </xf>
    <xf numFmtId="0" fontId="13" fillId="17" borderId="83" xfId="0" applyFont="1" applyFill="1" applyBorder="1" applyAlignment="1" applyProtection="1">
      <alignment horizontal="center" vertical="center" textRotation="90" wrapText="1"/>
    </xf>
    <xf numFmtId="0" fontId="13" fillId="17" borderId="84" xfId="0" applyFont="1" applyFill="1" applyBorder="1" applyAlignment="1" applyProtection="1">
      <alignment horizontal="center" vertical="center" textRotation="90" wrapText="1"/>
    </xf>
    <xf numFmtId="0" fontId="16" fillId="10" borderId="85" xfId="0" applyFont="1" applyFill="1" applyBorder="1" applyAlignment="1" applyProtection="1">
      <alignment horizontal="center" vertical="center" wrapText="1"/>
    </xf>
    <xf numFmtId="0" fontId="10" fillId="10" borderId="142" xfId="0" applyFont="1" applyFill="1" applyBorder="1" applyAlignment="1" applyProtection="1">
      <alignment horizontal="left" vertical="top" wrapText="1"/>
    </xf>
    <xf numFmtId="0" fontId="16" fillId="10" borderId="86" xfId="0" applyFont="1" applyFill="1" applyBorder="1" applyAlignment="1" applyProtection="1">
      <alignment horizontal="center" vertical="center" wrapText="1"/>
    </xf>
    <xf numFmtId="0" fontId="10" fillId="10" borderId="104" xfId="0" applyFont="1" applyFill="1" applyBorder="1" applyAlignment="1" applyProtection="1">
      <alignment horizontal="left" vertical="top" wrapText="1"/>
    </xf>
    <xf numFmtId="0" fontId="13" fillId="19" borderId="82" xfId="0" applyFont="1" applyFill="1" applyBorder="1" applyAlignment="1" applyProtection="1">
      <alignment horizontal="center" vertical="center" textRotation="90" wrapText="1"/>
    </xf>
    <xf numFmtId="0" fontId="13" fillId="19" borderId="83" xfId="0" applyFont="1" applyFill="1" applyBorder="1" applyAlignment="1" applyProtection="1">
      <alignment horizontal="center" vertical="center" textRotation="90" wrapText="1"/>
    </xf>
    <xf numFmtId="0" fontId="13" fillId="19" borderId="84" xfId="0" applyFont="1" applyFill="1" applyBorder="1" applyAlignment="1" applyProtection="1">
      <alignment horizontal="center" vertical="center" textRotation="90" wrapText="1"/>
    </xf>
    <xf numFmtId="0" fontId="16" fillId="10" borderId="33"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0" fillId="10" borderId="19" xfId="0" applyFont="1" applyFill="1" applyBorder="1" applyAlignment="1" applyProtection="1">
      <alignment horizontal="left" vertical="top" wrapText="1"/>
    </xf>
    <xf numFmtId="0" fontId="10" fillId="10" borderId="92" xfId="0" applyFont="1" applyFill="1" applyBorder="1" applyAlignment="1" applyProtection="1">
      <alignment horizontal="left" vertical="top" wrapText="1"/>
    </xf>
    <xf numFmtId="0" fontId="16" fillId="10" borderId="93" xfId="0" applyFont="1" applyFill="1" applyBorder="1" applyAlignment="1" applyProtection="1">
      <alignment horizontal="center" vertical="center" wrapText="1"/>
    </xf>
    <xf numFmtId="0" fontId="16" fillId="10" borderId="95" xfId="0" applyFont="1" applyFill="1" applyBorder="1" applyAlignment="1" applyProtection="1">
      <alignment horizontal="center" vertical="center" wrapText="1"/>
    </xf>
    <xf numFmtId="0" fontId="10" fillId="10" borderId="77" xfId="0" applyFont="1" applyFill="1" applyBorder="1" applyAlignment="1" applyProtection="1">
      <alignment horizontal="left" vertical="top" wrapText="1"/>
    </xf>
    <xf numFmtId="0" fontId="13" fillId="18" borderId="82" xfId="0" applyFont="1" applyFill="1" applyBorder="1" applyAlignment="1" applyProtection="1">
      <alignment horizontal="center" vertical="center" textRotation="90" wrapText="1"/>
    </xf>
    <xf numFmtId="0" fontId="13" fillId="18" borderId="83" xfId="0" applyFont="1" applyFill="1" applyBorder="1" applyAlignment="1" applyProtection="1">
      <alignment horizontal="center" vertical="center" textRotation="90" wrapText="1"/>
    </xf>
    <xf numFmtId="0" fontId="13" fillId="18" borderId="84" xfId="0" applyFont="1" applyFill="1" applyBorder="1" applyAlignment="1" applyProtection="1">
      <alignment horizontal="center" vertical="center" textRotation="90" wrapText="1"/>
    </xf>
    <xf numFmtId="0" fontId="63" fillId="9" borderId="161" xfId="0" applyFont="1" applyFill="1" applyBorder="1" applyAlignment="1" applyProtection="1">
      <alignment horizontal="left" vertical="center" wrapText="1"/>
      <protection locked="0"/>
    </xf>
    <xf numFmtId="0" fontId="63" fillId="9" borderId="163" xfId="0" applyFont="1" applyFill="1" applyBorder="1" applyAlignment="1" applyProtection="1">
      <alignment horizontal="left" vertical="center" wrapText="1"/>
      <protection locked="0"/>
    </xf>
    <xf numFmtId="0" fontId="63" fillId="9" borderId="144" xfId="0" applyFont="1" applyFill="1" applyBorder="1" applyAlignment="1" applyProtection="1">
      <alignment horizontal="left" vertical="center" wrapText="1"/>
      <protection locked="0"/>
    </xf>
    <xf numFmtId="0" fontId="63" fillId="9" borderId="164" xfId="0" applyFont="1" applyFill="1" applyBorder="1" applyAlignment="1" applyProtection="1">
      <alignment horizontal="left" vertical="center" wrapText="1"/>
      <protection locked="0"/>
    </xf>
    <xf numFmtId="0" fontId="63" fillId="9" borderId="162" xfId="0" applyFont="1" applyFill="1" applyBorder="1" applyAlignment="1" applyProtection="1">
      <alignment horizontal="left" vertical="center" wrapText="1"/>
      <protection locked="0"/>
    </xf>
    <xf numFmtId="0" fontId="63" fillId="9" borderId="165" xfId="0" applyFont="1" applyFill="1" applyBorder="1" applyAlignment="1" applyProtection="1">
      <alignment horizontal="left" vertical="center" wrapText="1"/>
      <protection locked="0"/>
    </xf>
    <xf numFmtId="0" fontId="64" fillId="0" borderId="166" xfId="0" applyFont="1" applyFill="1" applyBorder="1" applyAlignment="1" applyProtection="1">
      <alignment horizontal="left" wrapText="1"/>
      <protection locked="0"/>
    </xf>
    <xf numFmtId="0" fontId="16" fillId="10" borderId="89" xfId="0" applyFont="1" applyFill="1" applyBorder="1" applyAlignment="1" applyProtection="1">
      <alignment horizontal="center" vertical="center" wrapText="1"/>
    </xf>
    <xf numFmtId="0" fontId="16" fillId="10" borderId="122"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3" fillId="10" borderId="112" xfId="0" applyFont="1" applyFill="1" applyBorder="1" applyAlignment="1" applyProtection="1">
      <alignment horizontal="center" vertical="center" wrapText="1"/>
    </xf>
    <xf numFmtId="0" fontId="3" fillId="10" borderId="55" xfId="0" applyFont="1" applyFill="1" applyBorder="1" applyAlignment="1" applyProtection="1">
      <alignment horizontal="center" vertical="center" wrapText="1"/>
    </xf>
    <xf numFmtId="0" fontId="16" fillId="10" borderId="14"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6" xfId="0" applyFont="1" applyFill="1" applyBorder="1" applyAlignment="1" applyProtection="1">
      <alignment horizontal="center" vertical="center"/>
    </xf>
    <xf numFmtId="0" fontId="3" fillId="10" borderId="35" xfId="0" applyFont="1" applyFill="1" applyBorder="1" applyAlignment="1" applyProtection="1">
      <alignment horizontal="center" vertical="center"/>
    </xf>
    <xf numFmtId="0" fontId="12" fillId="10" borderId="36" xfId="0" applyFont="1" applyFill="1" applyBorder="1" applyAlignment="1" applyProtection="1">
      <alignment horizontal="center" vertical="center" wrapText="1"/>
    </xf>
    <xf numFmtId="0" fontId="12" fillId="10" borderId="35" xfId="0" applyFont="1" applyFill="1" applyBorder="1" applyAlignment="1" applyProtection="1">
      <alignment horizontal="center" vertical="center" wrapText="1"/>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pplyProtection="1">
      <alignment horizontal="center" vertical="center"/>
    </xf>
    <xf numFmtId="0" fontId="3" fillId="10" borderId="119" xfId="0" applyFont="1" applyFill="1" applyBorder="1" applyAlignment="1" applyProtection="1">
      <alignment horizontal="center" vertical="center"/>
    </xf>
    <xf numFmtId="0" fontId="3" fillId="10" borderId="120" xfId="0" applyFont="1" applyFill="1" applyBorder="1" applyAlignment="1" applyProtection="1">
      <alignment horizontal="center" vertical="center"/>
    </xf>
    <xf numFmtId="0" fontId="3" fillId="10" borderId="121" xfId="0" applyFont="1" applyFill="1" applyBorder="1" applyAlignment="1" applyProtection="1">
      <alignment horizontal="center" vertical="center"/>
    </xf>
    <xf numFmtId="0" fontId="16" fillId="10" borderId="111"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5" xfId="0" applyFont="1" applyFill="1" applyBorder="1" applyAlignment="1" applyProtection="1">
      <alignment horizontal="center" vertical="center" wrapText="1"/>
    </xf>
    <xf numFmtId="0" fontId="16" fillId="10" borderId="109" xfId="0" applyFont="1" applyFill="1" applyBorder="1" applyAlignment="1">
      <alignment horizontal="center" vertical="center" wrapText="1"/>
    </xf>
    <xf numFmtId="0" fontId="16" fillId="10" borderId="113" xfId="0" applyFont="1" applyFill="1" applyBorder="1" applyAlignment="1">
      <alignment horizontal="center" vertical="center" wrapText="1"/>
    </xf>
    <xf numFmtId="0" fontId="3" fillId="10" borderId="36" xfId="0" applyFont="1" applyFill="1" applyBorder="1" applyAlignment="1" applyProtection="1">
      <alignment horizontal="center" vertical="center" wrapText="1"/>
    </xf>
    <xf numFmtId="0" fontId="16" fillId="10" borderId="58"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pplyProtection="1">
      <alignment horizontal="center" vertical="center"/>
    </xf>
    <xf numFmtId="0" fontId="12" fillId="10" borderId="55" xfId="0" applyFont="1" applyFill="1" applyBorder="1" applyAlignment="1" applyProtection="1">
      <alignment horizontal="center" vertical="center"/>
    </xf>
    <xf numFmtId="0" fontId="12" fillId="10" borderId="114" xfId="0" applyFont="1" applyFill="1" applyBorder="1" applyAlignment="1" applyProtection="1">
      <alignment horizontal="center" vertical="center"/>
    </xf>
    <xf numFmtId="0" fontId="3" fillId="10" borderId="123" xfId="0" applyFont="1" applyFill="1" applyBorder="1" applyAlignment="1" applyProtection="1">
      <alignment horizontal="center" vertical="center" wrapText="1"/>
    </xf>
    <xf numFmtId="0" fontId="3" fillId="10" borderId="124" xfId="0" applyFont="1" applyFill="1" applyBorder="1" applyAlignment="1" applyProtection="1">
      <alignment horizontal="center" vertical="center" wrapText="1"/>
    </xf>
    <xf numFmtId="0" fontId="3" fillId="10" borderId="125" xfId="0" applyFont="1" applyFill="1" applyBorder="1" applyAlignment="1" applyProtection="1">
      <alignment horizontal="center" vertical="center" wrapText="1"/>
    </xf>
    <xf numFmtId="0" fontId="10" fillId="10" borderId="41" xfId="0" applyFont="1" applyFill="1" applyBorder="1" applyAlignment="1" applyProtection="1">
      <alignment horizontal="left" vertical="top" wrapText="1" indent="1"/>
    </xf>
    <xf numFmtId="0" fontId="13" fillId="21"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3" fillId="10" borderId="7" xfId="0" applyFont="1" applyFill="1" applyBorder="1" applyAlignment="1" applyProtection="1">
      <alignment horizontal="center" vertical="center"/>
    </xf>
    <xf numFmtId="0" fontId="16" fillId="10" borderId="13" xfId="0" applyFont="1" applyFill="1" applyBorder="1" applyAlignment="1">
      <alignment horizontal="center" vertical="center" wrapText="1"/>
    </xf>
    <xf numFmtId="0" fontId="3" fillId="10" borderId="5" xfId="0" applyFont="1" applyFill="1" applyBorder="1" applyAlignment="1" applyProtection="1">
      <alignment horizontal="center" vertical="center"/>
    </xf>
    <xf numFmtId="0" fontId="13" fillId="20" borderId="107" xfId="0" applyFont="1" applyFill="1" applyBorder="1" applyAlignment="1" applyProtection="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pplyProtection="1">
      <alignment horizontal="center" vertical="center" wrapText="1"/>
    </xf>
    <xf numFmtId="0" fontId="3" fillId="10" borderId="108" xfId="0" applyFont="1" applyFill="1" applyBorder="1" applyAlignment="1" applyProtection="1">
      <alignment horizontal="center" vertical="center" wrapText="1"/>
    </xf>
    <xf numFmtId="0" fontId="16" fillId="10" borderId="2"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16" fillId="10" borderId="174" xfId="0" applyFont="1" applyFill="1" applyBorder="1" applyAlignment="1">
      <alignment horizontal="center" vertical="center" wrapText="1"/>
    </xf>
    <xf numFmtId="0" fontId="13" fillId="22" borderId="175" xfId="0" applyFont="1" applyFill="1" applyBorder="1" applyAlignment="1">
      <alignment horizontal="center" vertical="center" textRotation="90" wrapText="1"/>
    </xf>
    <xf numFmtId="0" fontId="3" fillId="10" borderId="6" xfId="0" applyFont="1" applyFill="1" applyBorder="1" applyAlignment="1" applyProtection="1">
      <alignment horizontal="center" vertical="center" wrapText="1"/>
    </xf>
    <xf numFmtId="0" fontId="3" fillId="10" borderId="48"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10" fillId="10" borderId="58" xfId="0" applyFont="1" applyFill="1" applyBorder="1" applyAlignment="1" applyProtection="1">
      <alignment horizontal="left" vertical="top" wrapText="1" indent="1"/>
    </xf>
    <xf numFmtId="0" fontId="10" fillId="10" borderId="93" xfId="0" applyFont="1" applyFill="1" applyBorder="1" applyAlignment="1" applyProtection="1">
      <alignment horizontal="left" vertical="top" wrapText="1" indent="1"/>
    </xf>
    <xf numFmtId="0" fontId="10" fillId="10" borderId="95" xfId="0" applyFont="1" applyFill="1" applyBorder="1" applyAlignment="1" applyProtection="1">
      <alignment horizontal="left" vertical="top" wrapText="1" indent="1"/>
    </xf>
    <xf numFmtId="0" fontId="3"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xf>
    <xf numFmtId="0" fontId="3" fillId="10" borderId="131" xfId="0" applyFont="1" applyFill="1" applyBorder="1" applyAlignment="1" applyProtection="1">
      <alignment horizontal="center" vertical="center"/>
    </xf>
    <xf numFmtId="0" fontId="10" fillId="10" borderId="49" xfId="0" applyFont="1" applyFill="1" applyBorder="1" applyAlignment="1" applyProtection="1">
      <alignment horizontal="left" vertical="top" wrapText="1" indent="1"/>
    </xf>
    <xf numFmtId="0" fontId="3" fillId="10" borderId="36" xfId="0" applyNumberFormat="1" applyFont="1" applyFill="1" applyBorder="1" applyAlignment="1" applyProtection="1">
      <alignment horizontal="center" vertical="center" wrapText="1"/>
    </xf>
    <xf numFmtId="0" fontId="3" fillId="10" borderId="55" xfId="0" applyNumberFormat="1" applyFont="1" applyFill="1" applyBorder="1" applyAlignment="1" applyProtection="1">
      <alignment horizontal="center" vertical="center" wrapText="1"/>
    </xf>
    <xf numFmtId="0" fontId="13" fillId="19" borderId="105" xfId="0" applyFont="1" applyFill="1" applyBorder="1" applyAlignment="1" applyProtection="1">
      <alignment horizontal="center" vertical="center" textRotation="90" wrapText="1"/>
    </xf>
    <xf numFmtId="0" fontId="10" fillId="10" borderId="38" xfId="0" applyFont="1" applyFill="1" applyBorder="1" applyAlignment="1" applyProtection="1">
      <alignment horizontal="left" vertical="top" wrapText="1" indent="1"/>
    </xf>
    <xf numFmtId="0" fontId="16" fillId="10" borderId="34"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pplyProtection="1">
      <alignment horizontal="center" vertical="center" wrapText="1"/>
    </xf>
    <xf numFmtId="0" fontId="3" fillId="10" borderId="58" xfId="0" applyFont="1" applyFill="1" applyBorder="1" applyAlignment="1" applyProtection="1">
      <alignment horizontal="center"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13" fillId="22" borderId="93" xfId="0" applyFont="1" applyFill="1" applyBorder="1" applyAlignment="1">
      <alignment horizontal="left" vertical="center" textRotation="90" wrapText="1"/>
    </xf>
    <xf numFmtId="0" fontId="3" fillId="10" borderId="134"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13" fillId="17" borderId="133" xfId="0" applyFont="1" applyFill="1" applyBorder="1" applyAlignment="1" applyProtection="1">
      <alignment horizontal="center" vertical="center" textRotation="90" wrapText="1"/>
    </xf>
    <xf numFmtId="0" fontId="3" fillId="10" borderId="134" xfId="0" applyNumberFormat="1" applyFont="1" applyFill="1" applyBorder="1" applyAlignment="1">
      <alignment horizontal="center" vertical="center"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6" fillId="10" borderId="31"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19" xfId="0" applyFont="1" applyFill="1" applyBorder="1" applyAlignment="1">
      <alignment horizontal="center" vertical="center" wrapText="1"/>
    </xf>
    <xf numFmtId="0" fontId="3" fillId="10" borderId="157" xfId="0" applyFont="1" applyFill="1" applyBorder="1" applyAlignment="1">
      <alignment horizontal="center" vertical="center" wrapText="1"/>
    </xf>
    <xf numFmtId="0" fontId="16" fillId="10" borderId="75" xfId="0" applyFont="1" applyFill="1" applyBorder="1" applyAlignment="1">
      <alignment horizontal="left" vertical="center" wrapText="1"/>
    </xf>
    <xf numFmtId="0" fontId="41" fillId="8" borderId="20" xfId="0" applyFont="1" applyFill="1" applyBorder="1" applyAlignment="1" applyProtection="1">
      <alignment horizontal="left" vertical="center" wrapText="1"/>
    </xf>
    <xf numFmtId="0" fontId="41" fillId="8" borderId="0" xfId="0" applyFont="1" applyFill="1" applyBorder="1" applyAlignment="1" applyProtection="1">
      <alignment horizontal="left" vertical="center" wrapText="1"/>
    </xf>
    <xf numFmtId="0" fontId="34" fillId="8" borderId="99" xfId="0" applyFont="1" applyFill="1" applyBorder="1" applyAlignment="1" applyProtection="1">
      <alignment horizontal="center" vertical="center" wrapText="1"/>
    </xf>
    <xf numFmtId="0" fontId="34" fillId="8" borderId="0" xfId="0" applyFont="1" applyFill="1" applyBorder="1" applyAlignment="1" applyProtection="1">
      <alignment horizontal="center" vertical="center" wrapText="1"/>
    </xf>
    <xf numFmtId="0" fontId="3" fillId="22" borderId="118" xfId="0" applyFont="1" applyFill="1" applyBorder="1" applyAlignment="1">
      <alignment horizontal="center" vertical="center" textRotation="90" wrapText="1"/>
    </xf>
    <xf numFmtId="0" fontId="3" fillId="0" borderId="0" xfId="0" applyFont="1" applyFill="1" applyBorder="1" applyAlignment="1" applyProtection="1">
      <alignment vertical="center" wrapText="1"/>
      <protection locked="0"/>
    </xf>
    <xf numFmtId="0" fontId="3" fillId="3" borderId="143" xfId="0" applyFont="1" applyFill="1" applyBorder="1" applyAlignment="1" applyProtection="1">
      <alignment horizontal="center" vertical="center" wrapText="1"/>
      <protection locked="0"/>
    </xf>
    <xf numFmtId="0" fontId="3" fillId="3" borderId="143" xfId="0" applyFont="1" applyFill="1" applyBorder="1" applyAlignment="1">
      <alignment horizontal="center" vertical="center"/>
    </xf>
    <xf numFmtId="0" fontId="4" fillId="7" borderId="143" xfId="0" applyFont="1" applyFill="1" applyBorder="1" applyAlignment="1">
      <alignment horizontal="center" vertical="center" wrapText="1"/>
    </xf>
    <xf numFmtId="0" fontId="3" fillId="4" borderId="143" xfId="0" applyFont="1" applyFill="1" applyBorder="1" applyAlignment="1" applyProtection="1">
      <alignment horizontal="left" vertical="top" wrapText="1"/>
      <protection locked="0"/>
    </xf>
    <xf numFmtId="0" fontId="4" fillId="7" borderId="126"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0" fillId="8" borderId="0" xfId="0" applyFont="1" applyFill="1" applyBorder="1" applyAlignment="1" applyProtection="1">
      <alignment horizontal="center" vertical="center" wrapText="1"/>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6" xfId="0" applyFont="1" applyFill="1" applyBorder="1" applyAlignment="1">
      <alignment horizontal="center" vertical="center"/>
    </xf>
    <xf numFmtId="0" fontId="3" fillId="3" borderId="143" xfId="0" applyFont="1" applyFill="1" applyBorder="1" applyAlignment="1">
      <alignment horizontal="center" vertical="center" wrapText="1"/>
    </xf>
    <xf numFmtId="0" fontId="3" fillId="3" borderId="143" xfId="0" applyFont="1" applyFill="1" applyBorder="1" applyAlignment="1" applyProtection="1">
      <alignment horizontal="center" vertical="center"/>
    </xf>
    <xf numFmtId="0" fontId="4" fillId="7" borderId="143" xfId="0" applyFont="1" applyFill="1" applyBorder="1" applyAlignment="1" applyProtection="1">
      <alignment horizontal="center" vertical="center"/>
      <protection hidden="1"/>
    </xf>
    <xf numFmtId="0" fontId="4" fillId="7" borderId="143" xfId="0" applyFont="1" applyFill="1" applyBorder="1" applyAlignment="1" applyProtection="1">
      <alignment horizontal="center" vertical="center" wrapText="1"/>
    </xf>
    <xf numFmtId="0" fontId="4" fillId="7" borderId="143" xfId="0" applyFont="1" applyFill="1" applyBorder="1" applyAlignment="1">
      <alignment horizontal="center"/>
    </xf>
    <xf numFmtId="0" fontId="3" fillId="3" borderId="143" xfId="0" applyFont="1" applyFill="1" applyBorder="1" applyAlignment="1" applyProtection="1">
      <alignment horizontal="center" vertical="center" wrapText="1"/>
    </xf>
    <xf numFmtId="0" fontId="4" fillId="7" borderId="0" xfId="0" applyFont="1" applyFill="1" applyBorder="1" applyAlignment="1">
      <alignment vertical="center" wrapText="1"/>
    </xf>
    <xf numFmtId="0" fontId="3" fillId="3" borderId="143" xfId="0" applyFont="1" applyFill="1" applyBorder="1" applyAlignment="1" applyProtection="1">
      <alignment horizontal="center" vertical="center"/>
      <protection hidden="1"/>
    </xf>
    <xf numFmtId="0" fontId="4" fillId="7" borderId="143" xfId="0" applyFont="1" applyFill="1" applyBorder="1" applyAlignment="1">
      <alignment horizontal="center" vertical="center"/>
    </xf>
    <xf numFmtId="0" fontId="3" fillId="27" borderId="143" xfId="0"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3" borderId="147" xfId="0" applyFont="1" applyFill="1" applyBorder="1" applyAlignment="1" applyProtection="1">
      <alignment horizontal="center" vertical="center" wrapText="1"/>
    </xf>
    <xf numFmtId="0" fontId="3" fillId="3" borderId="149" xfId="0" applyFont="1" applyFill="1" applyBorder="1" applyAlignment="1" applyProtection="1">
      <alignment horizontal="center" vertical="center" wrapText="1"/>
    </xf>
    <xf numFmtId="0" fontId="3" fillId="3" borderId="148" xfId="0" applyFont="1" applyFill="1" applyBorder="1" applyAlignment="1" applyProtection="1">
      <alignment horizontal="center" vertical="center" wrapText="1"/>
    </xf>
    <xf numFmtId="0" fontId="3" fillId="3" borderId="150" xfId="0" applyFont="1" applyFill="1" applyBorder="1" applyAlignment="1" applyProtection="1">
      <alignment horizontal="center" vertical="center" wrapText="1"/>
    </xf>
  </cellXfs>
  <cellStyles count="3">
    <cellStyle name="Euro" xfId="1"/>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426720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22860</xdr:colOff>
          <xdr:row>0</xdr:row>
          <xdr:rowOff>0</xdr:rowOff>
        </xdr:to>
        <xdr:sp macro="" textlink="">
          <xdr:nvSpPr>
            <xdr:cNvPr id="7173" name="CheckBox2" hidden="1">
              <a:extLst>
                <a:ext uri="{63B3BB69-23CF-44E3-9099-C40C66FF867C}">
                  <a14:compatExt spid="_x0000_s717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Heavy oil with less than 0,1% sulphur content</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22860</xdr:colOff>
          <xdr:row>0</xdr:row>
          <xdr:rowOff>0</xdr:rowOff>
        </xdr:to>
        <xdr:sp macro="" textlink="">
          <xdr:nvSpPr>
            <xdr:cNvPr id="7174" name="CheckBox3" hidden="1">
              <a:extLst>
                <a:ext uri="{63B3BB69-23CF-44E3-9099-C40C66FF867C}">
                  <a14:compatExt spid="_x0000_s717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Solar </a:t>
              </a:r>
            </a:p>
            <a:p>
              <a:pPr algn="l" rtl="0">
                <a:defRPr sz="1000"/>
              </a:pP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45720</xdr:colOff>
          <xdr:row>0</xdr:row>
          <xdr:rowOff>0</xdr:rowOff>
        </xdr:to>
        <xdr:sp macro="" textlink="">
          <xdr:nvSpPr>
            <xdr:cNvPr id="7175" name="CheckBox4" hidden="1">
              <a:extLst>
                <a:ext uri="{63B3BB69-23CF-44E3-9099-C40C66FF867C}">
                  <a14:compatExt spid="_x0000_s717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Cogeneration Heat and Power (CHP)</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83820</xdr:colOff>
          <xdr:row>0</xdr:row>
          <xdr:rowOff>0</xdr:rowOff>
        </xdr:to>
        <xdr:sp macro="" textlink="">
          <xdr:nvSpPr>
            <xdr:cNvPr id="7176" name="CheckBox6" hidden="1">
              <a:extLst>
                <a:ext uri="{63B3BB69-23CF-44E3-9099-C40C66FF867C}">
                  <a14:compatExt spid="_x0000_s71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Biomass</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Electricity Provider - RECS</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83820</xdr:colOff>
          <xdr:row>0</xdr:row>
          <xdr:rowOff>0</xdr:rowOff>
        </xdr:to>
        <xdr:sp macro="" textlink="">
          <xdr:nvSpPr>
            <xdr:cNvPr id="7178" name="CheckBox9" hidden="1">
              <a:extLst>
                <a:ext uri="{63B3BB69-23CF-44E3-9099-C40C66FF867C}">
                  <a14:compatExt spid="_x0000_s717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Electricity Provider - Contract</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83820</xdr:colOff>
          <xdr:row>0</xdr:row>
          <xdr:rowOff>0</xdr:rowOff>
        </xdr:to>
        <xdr:sp macro="" textlink="">
          <xdr:nvSpPr>
            <xdr:cNvPr id="7179" name="CheckBox10" hidden="1">
              <a:extLst>
                <a:ext uri="{63B3BB69-23CF-44E3-9099-C40C66FF867C}">
                  <a14:compatExt spid="_x0000_s717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endParaRPr lang="bg-BG" sz="1000" b="0" i="0" u="none" strike="noStrike" baseline="0">
                <a:solidFill>
                  <a:srgbClr val="000000"/>
                </a:solidFill>
                <a:latin typeface="Arial"/>
                <a:cs typeface="Arial"/>
              </a:endParaRPr>
            </a:p>
            <a:p>
              <a:pPr algn="l" rtl="0">
                <a:defRPr sz="1000"/>
              </a:pPr>
              <a:r>
                <a:rPr lang="bg-BG" sz="1000" b="0" i="0" u="none" strike="noStrike" baseline="0">
                  <a:solidFill>
                    <a:srgbClr val="000000"/>
                  </a:solidFill>
                  <a:latin typeface="Arial"/>
                  <a:cs typeface="Arial"/>
                </a:rPr>
                <a:t>Auto-production - Wind</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83820</xdr:colOff>
          <xdr:row>0</xdr:row>
          <xdr:rowOff>0</xdr:rowOff>
        </xdr:to>
        <xdr:sp macro="" textlink="">
          <xdr:nvSpPr>
            <xdr:cNvPr id="7180" name="CheckBox11" hidden="1">
              <a:extLst>
                <a:ext uri="{63B3BB69-23CF-44E3-9099-C40C66FF867C}">
                  <a14:compatExt spid="_x0000_s718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Auto-production - Solar</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83820</xdr:colOff>
          <xdr:row>0</xdr:row>
          <xdr:rowOff>0</xdr:rowOff>
        </xdr:to>
        <xdr:sp macro="" textlink="">
          <xdr:nvSpPr>
            <xdr:cNvPr id="7181" name="CheckBox12" hidden="1">
              <a:extLst>
                <a:ext uri="{63B3BB69-23CF-44E3-9099-C40C66FF867C}">
                  <a14:compatExt spid="_x0000_s718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Auto-production -Geothermal</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0</xdr:row>
          <xdr:rowOff>0</xdr:rowOff>
        </xdr:from>
        <xdr:to>
          <xdr:col>0</xdr:col>
          <xdr:colOff>259080</xdr:colOff>
          <xdr:row>0</xdr:row>
          <xdr:rowOff>0</xdr:rowOff>
        </xdr:to>
        <xdr:sp macro="" textlink="">
          <xdr:nvSpPr>
            <xdr:cNvPr id="7188" name="CheckBox20" hidden="1">
              <a:extLst>
                <a:ext uri="{63B3BB69-23CF-44E3-9099-C40C66FF867C}">
                  <a14:compatExt spid="_x0000_s718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Casella di controllo20</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bg-BG" sz="1000" b="0" i="0" u="none" strike="noStrike" baseline="0">
                  <a:solidFill>
                    <a:srgbClr val="000000"/>
                  </a:solidFill>
                  <a:latin typeface="Arial"/>
                  <a:cs typeface="Arial"/>
                </a:rPr>
                <a:t>Electricity</a:t>
              </a:r>
              <a:endParaRPr lang="bg-BG"/>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0</xdr:rowOff>
        </xdr:from>
        <xdr:to>
          <xdr:col>3</xdr:col>
          <xdr:colOff>342900</xdr:colOff>
          <xdr:row>20</xdr:row>
          <xdr:rowOff>220980</xdr:rowOff>
        </xdr:to>
        <xdr:sp macro="" textlink="">
          <xdr:nvSpPr>
            <xdr:cNvPr id="7228" name="CheckBox26"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182880</xdr:rowOff>
        </xdr:from>
        <xdr:to>
          <xdr:col>3</xdr:col>
          <xdr:colOff>342900</xdr:colOff>
          <xdr:row>20</xdr:row>
          <xdr:rowOff>403860</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373380</xdr:rowOff>
        </xdr:from>
        <xdr:to>
          <xdr:col>3</xdr:col>
          <xdr:colOff>342900</xdr:colOff>
          <xdr:row>20</xdr:row>
          <xdr:rowOff>594360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571500</xdr:rowOff>
        </xdr:from>
        <xdr:to>
          <xdr:col>3</xdr:col>
          <xdr:colOff>342900</xdr:colOff>
          <xdr:row>20</xdr:row>
          <xdr:rowOff>792480</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20</xdr:row>
          <xdr:rowOff>944880</xdr:rowOff>
        </xdr:from>
        <xdr:to>
          <xdr:col>3</xdr:col>
          <xdr:colOff>350520</xdr:colOff>
          <xdr:row>20</xdr:row>
          <xdr:rowOff>1165860</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76200</xdr:rowOff>
        </xdr:from>
        <xdr:to>
          <xdr:col>4</xdr:col>
          <xdr:colOff>0</xdr:colOff>
          <xdr:row>3</xdr:row>
          <xdr:rowOff>99060</xdr:rowOff>
        </xdr:to>
        <xdr:sp macro="" textlink="">
          <xdr:nvSpPr>
            <xdr:cNvPr id="9217" name="ListBox"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121920</xdr:rowOff>
        </xdr:from>
        <xdr:to>
          <xdr:col>4</xdr:col>
          <xdr:colOff>0</xdr:colOff>
          <xdr:row>13</xdr:row>
          <xdr:rowOff>144780</xdr:rowOff>
        </xdr:to>
        <xdr:sp macro="" textlink="">
          <xdr:nvSpPr>
            <xdr:cNvPr id="9218" name="Drop Down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7"/>
  <sheetViews>
    <sheetView zoomScale="90" zoomScaleNormal="90" workbookViewId="0">
      <selection activeCell="A2" sqref="A2:A3"/>
    </sheetView>
  </sheetViews>
  <sheetFormatPr defaultColWidth="11.44140625" defaultRowHeight="13.2" x14ac:dyDescent="0.25"/>
  <cols>
    <col min="1" max="1" width="155.33203125" customWidth="1"/>
    <col min="2" max="2" width="85.109375" hidden="1" customWidth="1"/>
    <col min="3" max="18" width="6" customWidth="1"/>
    <col min="19" max="25" width="5.109375" customWidth="1"/>
    <col min="26" max="72" width="4.33203125" customWidth="1"/>
  </cols>
  <sheetData>
    <row r="1" spans="1:3" ht="60.75" customHeight="1" x14ac:dyDescent="0.25">
      <c r="A1" s="278" t="s">
        <v>348</v>
      </c>
      <c r="B1" s="272"/>
      <c r="C1" s="273"/>
    </row>
    <row r="2" spans="1:3" ht="238.5" customHeight="1" x14ac:dyDescent="0.25">
      <c r="A2" s="345" t="s">
        <v>481</v>
      </c>
      <c r="B2" s="274"/>
      <c r="C2" s="273"/>
    </row>
    <row r="3" spans="1:3" ht="300" customHeight="1" x14ac:dyDescent="0.25">
      <c r="A3" s="346"/>
      <c r="B3" s="275"/>
      <c r="C3" s="273"/>
    </row>
    <row r="4" spans="1:3" x14ac:dyDescent="0.25">
      <c r="A4" s="276"/>
      <c r="B4" s="273"/>
      <c r="C4" s="273"/>
    </row>
    <row r="5" spans="1:3" x14ac:dyDescent="0.25">
      <c r="A5" s="277"/>
      <c r="B5" s="273"/>
      <c r="C5" s="273"/>
    </row>
    <row r="6" spans="1:3" x14ac:dyDescent="0.25">
      <c r="A6" s="261"/>
      <c r="B6" s="273"/>
      <c r="C6" s="273"/>
    </row>
    <row r="7" spans="1:3" x14ac:dyDescent="0.25">
      <c r="B7" s="273"/>
      <c r="C7" s="273"/>
    </row>
  </sheetData>
  <sheetProtection selectLockedCells="1" selectUnlockedCells="1"/>
  <customSheetViews>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165"/>
  <sheetViews>
    <sheetView topLeftCell="B50" zoomScale="85" zoomScaleNormal="85" workbookViewId="0">
      <selection activeCell="D23" sqref="D23:E23"/>
    </sheetView>
  </sheetViews>
  <sheetFormatPr defaultColWidth="11.44140625" defaultRowHeight="15" x14ac:dyDescent="0.25"/>
  <cols>
    <col min="1" max="1" width="41.33203125" style="1" customWidth="1"/>
    <col min="2" max="2" width="29.109375" style="2" customWidth="1"/>
    <col min="3" max="3" width="11.5546875" style="2"/>
    <col min="4" max="4" width="59.33203125" style="3" customWidth="1"/>
    <col min="5" max="5" width="23.44140625" style="3" customWidth="1"/>
    <col min="6" max="6" width="83.44140625" style="4" customWidth="1"/>
    <col min="7" max="7" width="11.44140625" style="2" hidden="1" customWidth="1"/>
    <col min="8" max="8" width="33" style="2" customWidth="1"/>
    <col min="9" max="9" width="11.5546875" style="2" customWidth="1"/>
    <col min="10" max="16384" width="11.44140625" style="2"/>
  </cols>
  <sheetData>
    <row r="1" spans="1:12" s="5" customFormat="1" ht="56.7" customHeight="1" x14ac:dyDescent="0.25">
      <c r="A1" s="358" t="s">
        <v>74</v>
      </c>
      <c r="B1" s="359"/>
      <c r="C1" s="359"/>
      <c r="D1" s="359"/>
      <c r="E1" s="359"/>
      <c r="F1" s="360"/>
      <c r="H1" s="25"/>
    </row>
    <row r="2" spans="1:12" s="5" customFormat="1" ht="56.7" customHeight="1" x14ac:dyDescent="0.25">
      <c r="A2" s="363" t="s">
        <v>81</v>
      </c>
      <c r="B2" s="363"/>
      <c r="C2" s="363"/>
      <c r="D2" s="363"/>
      <c r="E2" s="363"/>
      <c r="F2" s="363"/>
    </row>
    <row r="3" spans="1:12" s="5" customFormat="1" ht="49.65" customHeight="1" thickBot="1" x14ac:dyDescent="0.3">
      <c r="A3" s="23" t="s">
        <v>1</v>
      </c>
      <c r="B3" s="348" t="s">
        <v>2</v>
      </c>
      <c r="C3" s="348"/>
      <c r="D3" s="349" t="s">
        <v>73</v>
      </c>
      <c r="E3" s="349"/>
      <c r="F3" s="349" t="s">
        <v>86</v>
      </c>
      <c r="G3" s="349"/>
    </row>
    <row r="4" spans="1:12" ht="18.899999999999999" customHeight="1" thickBot="1" x14ac:dyDescent="0.3">
      <c r="A4" s="350" t="s">
        <v>3</v>
      </c>
      <c r="B4" s="351" t="s">
        <v>4</v>
      </c>
      <c r="C4" s="352"/>
      <c r="D4" s="353"/>
      <c r="E4" s="353"/>
      <c r="F4" s="28"/>
      <c r="G4" s="29"/>
      <c r="H4" s="27"/>
      <c r="I4" s="22"/>
      <c r="J4" s="22"/>
      <c r="L4" s="26"/>
    </row>
    <row r="5" spans="1:12" ht="51" customHeight="1" thickBot="1" x14ac:dyDescent="0.3">
      <c r="A5" s="350"/>
      <c r="B5" s="354" t="s">
        <v>75</v>
      </c>
      <c r="C5" s="355"/>
      <c r="D5" s="347"/>
      <c r="E5" s="361"/>
      <c r="F5" s="28"/>
      <c r="G5" s="29"/>
      <c r="H5" s="27"/>
      <c r="I5" s="22"/>
      <c r="J5" s="22"/>
      <c r="L5" s="26"/>
    </row>
    <row r="6" spans="1:12" ht="17.25" customHeight="1" thickBot="1" x14ac:dyDescent="0.3">
      <c r="A6" s="350"/>
      <c r="B6" s="354" t="s">
        <v>5</v>
      </c>
      <c r="C6" s="355"/>
      <c r="D6" s="347"/>
      <c r="E6" s="347"/>
      <c r="F6" s="28"/>
      <c r="G6" s="29"/>
      <c r="H6" s="27"/>
      <c r="I6" s="22"/>
      <c r="J6" s="22"/>
    </row>
    <row r="7" spans="1:12" ht="17.25" customHeight="1" thickBot="1" x14ac:dyDescent="0.3">
      <c r="A7" s="350"/>
      <c r="B7" s="354" t="s">
        <v>76</v>
      </c>
      <c r="C7" s="355"/>
      <c r="D7" s="347"/>
      <c r="E7" s="361"/>
      <c r="F7" s="28"/>
      <c r="G7" s="29"/>
      <c r="H7" s="22"/>
      <c r="I7" s="22"/>
      <c r="J7" s="22"/>
    </row>
    <row r="8" spans="1:12" ht="15.6" thickBot="1" x14ac:dyDescent="0.3">
      <c r="A8" s="350"/>
      <c r="B8" s="354" t="s">
        <v>7</v>
      </c>
      <c r="C8" s="355"/>
      <c r="D8" s="347"/>
      <c r="E8" s="347"/>
      <c r="F8" s="28"/>
      <c r="G8" s="29"/>
      <c r="H8" s="22"/>
      <c r="I8" s="22"/>
      <c r="J8" s="22"/>
    </row>
    <row r="9" spans="1:12" ht="15.6" thickBot="1" x14ac:dyDescent="0.3">
      <c r="A9" s="350"/>
      <c r="B9" s="354" t="s">
        <v>8</v>
      </c>
      <c r="C9" s="355"/>
      <c r="D9" s="347"/>
      <c r="E9" s="347"/>
      <c r="F9" s="28"/>
      <c r="G9" s="29"/>
      <c r="H9" s="22"/>
      <c r="I9" s="22"/>
      <c r="J9" s="22"/>
    </row>
    <row r="10" spans="1:12" ht="15.6" thickBot="1" x14ac:dyDescent="0.3">
      <c r="A10" s="350"/>
      <c r="B10" s="354" t="s">
        <v>9</v>
      </c>
      <c r="C10" s="355"/>
      <c r="D10" s="347"/>
      <c r="E10" s="362"/>
      <c r="F10" s="28"/>
      <c r="G10" s="29"/>
      <c r="H10" s="22"/>
      <c r="I10" s="22"/>
      <c r="J10" s="22"/>
    </row>
    <row r="11" spans="1:12" ht="15.75" customHeight="1" thickBot="1" x14ac:dyDescent="0.3">
      <c r="A11" s="350"/>
      <c r="B11" s="356" t="s">
        <v>77</v>
      </c>
      <c r="C11" s="357"/>
      <c r="D11" s="347"/>
      <c r="E11" s="347"/>
      <c r="F11" s="347"/>
      <c r="G11" s="347"/>
      <c r="H11" s="22"/>
      <c r="I11" s="22"/>
      <c r="J11" s="22"/>
    </row>
    <row r="12" spans="1:12" ht="33.75" customHeight="1" thickBot="1" x14ac:dyDescent="0.3">
      <c r="A12" s="370" t="s">
        <v>61</v>
      </c>
      <c r="B12" s="371" t="s">
        <v>62</v>
      </c>
      <c r="C12" s="371"/>
      <c r="D12" s="372"/>
      <c r="E12" s="372"/>
      <c r="F12" s="30"/>
      <c r="G12" s="29"/>
      <c r="H12" s="22"/>
      <c r="I12" s="22"/>
      <c r="J12" s="22"/>
    </row>
    <row r="13" spans="1:12" ht="20.85" customHeight="1" thickBot="1" x14ac:dyDescent="0.35">
      <c r="A13" s="370"/>
      <c r="B13" s="366" t="s">
        <v>6</v>
      </c>
      <c r="C13" s="366"/>
      <c r="D13" s="365"/>
      <c r="E13" s="365"/>
      <c r="F13" s="28"/>
      <c r="G13" s="29"/>
      <c r="H13" s="24"/>
      <c r="I13" s="22"/>
      <c r="J13" s="22"/>
    </row>
    <row r="14" spans="1:12" ht="20.85" customHeight="1" thickBot="1" x14ac:dyDescent="0.35">
      <c r="A14" s="370"/>
      <c r="B14" s="366" t="s">
        <v>7</v>
      </c>
      <c r="C14" s="366"/>
      <c r="D14" s="365"/>
      <c r="E14" s="365"/>
      <c r="F14" s="28"/>
      <c r="G14" s="29"/>
      <c r="H14" s="24"/>
      <c r="I14" s="22"/>
      <c r="J14" s="22"/>
    </row>
    <row r="15" spans="1:12" ht="20.85" customHeight="1" thickBot="1" x14ac:dyDescent="0.35">
      <c r="A15" s="370"/>
      <c r="B15" s="366" t="s">
        <v>8</v>
      </c>
      <c r="C15" s="366"/>
      <c r="D15" s="365"/>
      <c r="E15" s="365"/>
      <c r="F15" s="28"/>
      <c r="G15" s="29"/>
      <c r="H15" s="24"/>
      <c r="I15" s="22"/>
      <c r="J15" s="22"/>
    </row>
    <row r="16" spans="1:12" ht="20.85" customHeight="1" thickBot="1" x14ac:dyDescent="0.35">
      <c r="A16" s="370"/>
      <c r="B16" s="366" t="s">
        <v>9</v>
      </c>
      <c r="C16" s="366"/>
      <c r="D16" s="365"/>
      <c r="E16" s="365"/>
      <c r="F16" s="28"/>
      <c r="G16" s="29"/>
      <c r="H16" s="24"/>
      <c r="I16" s="22"/>
      <c r="J16" s="22"/>
    </row>
    <row r="17" spans="1:10" ht="20.85" customHeight="1" thickBot="1" x14ac:dyDescent="0.35">
      <c r="A17" s="370"/>
      <c r="B17" s="366" t="s">
        <v>10</v>
      </c>
      <c r="C17" s="366"/>
      <c r="D17" s="365"/>
      <c r="E17" s="365"/>
      <c r="F17" s="28"/>
      <c r="G17" s="29"/>
      <c r="H17" s="24"/>
      <c r="I17" s="22"/>
      <c r="J17" s="22"/>
    </row>
    <row r="18" spans="1:10" ht="20.85" customHeight="1" thickBot="1" x14ac:dyDescent="0.3">
      <c r="A18" s="370"/>
      <c r="B18" s="366" t="s">
        <v>11</v>
      </c>
      <c r="C18" s="366"/>
      <c r="D18" s="365"/>
      <c r="E18" s="365"/>
      <c r="F18" s="28"/>
      <c r="G18" s="29"/>
      <c r="H18" s="22"/>
      <c r="I18" s="22"/>
      <c r="J18" s="22"/>
    </row>
    <row r="19" spans="1:10" ht="20.85" customHeight="1" thickBot="1" x14ac:dyDescent="0.3">
      <c r="A19" s="370"/>
      <c r="B19" s="366" t="s">
        <v>12</v>
      </c>
      <c r="C19" s="366"/>
      <c r="D19" s="365"/>
      <c r="E19" s="365"/>
      <c r="F19" s="28"/>
      <c r="G19" s="29"/>
      <c r="H19" s="22"/>
      <c r="I19" s="22"/>
      <c r="J19" s="22"/>
    </row>
    <row r="20" spans="1:10" ht="48.75" customHeight="1" thickBot="1" x14ac:dyDescent="0.3">
      <c r="A20" s="370"/>
      <c r="B20" s="364" t="s">
        <v>349</v>
      </c>
      <c r="C20" s="364"/>
      <c r="D20" s="347" t="s">
        <v>404</v>
      </c>
      <c r="E20" s="361"/>
      <c r="F20" s="28"/>
      <c r="G20" s="29"/>
      <c r="H20" s="22"/>
      <c r="I20" s="22"/>
      <c r="J20" s="22"/>
    </row>
    <row r="21" spans="1:10" ht="124.5" customHeight="1" thickBot="1" x14ac:dyDescent="0.3">
      <c r="A21" s="370"/>
      <c r="B21" s="364" t="s">
        <v>350</v>
      </c>
      <c r="C21" s="364"/>
      <c r="D21" s="367" t="s">
        <v>78</v>
      </c>
      <c r="E21" s="368"/>
      <c r="F21" s="28"/>
      <c r="G21" s="284"/>
      <c r="H21" s="22"/>
      <c r="I21" s="341">
        <v>20</v>
      </c>
    </row>
    <row r="22" spans="1:10" ht="60.75" customHeight="1" thickBot="1" x14ac:dyDescent="0.3">
      <c r="A22" s="370"/>
      <c r="B22" s="364" t="s">
        <v>483</v>
      </c>
      <c r="C22" s="364"/>
      <c r="D22" s="347" t="s">
        <v>352</v>
      </c>
      <c r="E22" s="347"/>
      <c r="F22" s="28"/>
      <c r="G22" s="284"/>
      <c r="H22" s="22"/>
      <c r="I22" s="341">
        <f>IF(D22="Yes", 4, 0 )</f>
        <v>4</v>
      </c>
    </row>
    <row r="23" spans="1:10" ht="48.75" customHeight="1" thickBot="1" x14ac:dyDescent="0.3">
      <c r="A23" s="370"/>
      <c r="B23" s="364" t="s">
        <v>63</v>
      </c>
      <c r="C23" s="364"/>
      <c r="D23" s="347" t="s">
        <v>351</v>
      </c>
      <c r="E23" s="347"/>
      <c r="F23" s="343"/>
      <c r="G23" s="284"/>
      <c r="H23" s="22"/>
      <c r="I23" s="341">
        <f>IF(D23="Yes", 3, 0 )</f>
        <v>0</v>
      </c>
    </row>
    <row r="24" spans="1:10" ht="68.25" customHeight="1" thickBot="1" x14ac:dyDescent="0.3">
      <c r="A24" s="370"/>
      <c r="B24" s="364" t="s">
        <v>383</v>
      </c>
      <c r="C24" s="364"/>
      <c r="D24" s="347" t="s">
        <v>352</v>
      </c>
      <c r="E24" s="347"/>
      <c r="F24" s="343"/>
      <c r="G24" s="284"/>
      <c r="H24" s="22"/>
      <c r="I24" s="341">
        <f>IF(D24="Yes", 3, 0 )</f>
        <v>3</v>
      </c>
    </row>
    <row r="25" spans="1:10" ht="126" customHeight="1" thickBot="1" x14ac:dyDescent="0.3">
      <c r="A25" s="370"/>
      <c r="B25" s="364" t="s">
        <v>263</v>
      </c>
      <c r="C25" s="364"/>
      <c r="D25" s="347" t="s">
        <v>482</v>
      </c>
      <c r="E25" s="347"/>
      <c r="F25" s="343" t="s">
        <v>405</v>
      </c>
      <c r="G25" s="284"/>
      <c r="H25" s="22"/>
      <c r="I25" s="341">
        <f>IF(D25="Yes",3,IF(D25="Yes a wellness centre",5,0))</f>
        <v>5</v>
      </c>
    </row>
    <row r="26" spans="1:10" ht="21.6" customHeight="1" thickBot="1" x14ac:dyDescent="0.3">
      <c r="A26" s="370"/>
      <c r="B26" s="366" t="s">
        <v>13</v>
      </c>
      <c r="C26" s="366"/>
      <c r="D26" s="373"/>
      <c r="E26" s="373"/>
      <c r="F26" s="161"/>
      <c r="G26" s="284"/>
      <c r="H26" s="22"/>
      <c r="I26" s="342">
        <f>SUM(I21:I25)</f>
        <v>32</v>
      </c>
    </row>
    <row r="27" spans="1:10" ht="50.7" customHeight="1" thickBot="1" x14ac:dyDescent="0.3">
      <c r="A27" s="370"/>
      <c r="B27" s="379" t="s">
        <v>345</v>
      </c>
      <c r="C27" s="379"/>
      <c r="D27" s="373"/>
      <c r="E27" s="373"/>
      <c r="F27" s="161"/>
      <c r="G27" s="29"/>
    </row>
    <row r="28" spans="1:10" s="160" customFormat="1" ht="70.2" customHeight="1" thickBot="1" x14ac:dyDescent="0.3">
      <c r="A28" s="370"/>
      <c r="B28" s="366" t="s">
        <v>346</v>
      </c>
      <c r="C28" s="366"/>
      <c r="D28" s="373"/>
      <c r="E28" s="373"/>
      <c r="F28" s="161"/>
      <c r="G28" s="159"/>
    </row>
    <row r="29" spans="1:10" ht="53.7" customHeight="1" thickBot="1" x14ac:dyDescent="0.3">
      <c r="A29" s="370"/>
      <c r="B29" s="366" t="s">
        <v>64</v>
      </c>
      <c r="C29" s="366"/>
      <c r="D29" s="374"/>
      <c r="E29" s="374"/>
      <c r="F29" s="28"/>
      <c r="G29" s="29"/>
    </row>
    <row r="30" spans="1:10" ht="38.85" customHeight="1" thickBot="1" x14ac:dyDescent="0.3">
      <c r="A30" s="370"/>
      <c r="B30" s="366" t="s">
        <v>79</v>
      </c>
      <c r="C30" s="366"/>
      <c r="D30" s="374"/>
      <c r="E30" s="374"/>
      <c r="F30" s="28"/>
      <c r="G30" s="29"/>
    </row>
    <row r="31" spans="1:10" ht="108.75" customHeight="1" thickBot="1" x14ac:dyDescent="0.3">
      <c r="A31" s="370"/>
      <c r="B31" s="377" t="s">
        <v>80</v>
      </c>
      <c r="C31" s="377"/>
      <c r="D31" s="381"/>
      <c r="E31" s="381"/>
      <c r="F31" s="31"/>
      <c r="G31" s="29"/>
    </row>
    <row r="32" spans="1:10" ht="51" customHeight="1" thickBot="1" x14ac:dyDescent="0.3">
      <c r="A32" s="370" t="s">
        <v>14</v>
      </c>
      <c r="B32" s="380" t="s">
        <v>82</v>
      </c>
      <c r="C32" s="380"/>
      <c r="D32" s="353" t="s">
        <v>351</v>
      </c>
      <c r="E32" s="353"/>
      <c r="F32" s="28"/>
      <c r="G32" s="29"/>
    </row>
    <row r="33" spans="1:8" ht="50.25" customHeight="1" thickBot="1" x14ac:dyDescent="0.3">
      <c r="A33" s="350"/>
      <c r="B33" s="378" t="s">
        <v>65</v>
      </c>
      <c r="C33" s="378"/>
      <c r="D33" s="362" t="s">
        <v>406</v>
      </c>
      <c r="E33" s="361"/>
      <c r="F33" s="28"/>
      <c r="G33" s="29"/>
    </row>
    <row r="34" spans="1:8" ht="93.9" customHeight="1" thickBot="1" x14ac:dyDescent="0.3">
      <c r="A34" s="370"/>
      <c r="B34" s="382" t="s">
        <v>15</v>
      </c>
      <c r="C34" s="382"/>
      <c r="D34" s="347"/>
      <c r="E34" s="361"/>
      <c r="F34" s="28"/>
      <c r="G34" s="29"/>
    </row>
    <row r="35" spans="1:8" s="160" customFormat="1" ht="171" customHeight="1" thickBot="1" x14ac:dyDescent="0.3">
      <c r="A35" s="350"/>
      <c r="B35" s="378" t="s">
        <v>66</v>
      </c>
      <c r="C35" s="378"/>
      <c r="D35" s="362" t="s">
        <v>442</v>
      </c>
      <c r="E35" s="361"/>
      <c r="F35" s="161"/>
      <c r="G35" s="159"/>
    </row>
    <row r="36" spans="1:8" s="160" customFormat="1" ht="106.5" customHeight="1" thickBot="1" x14ac:dyDescent="0.3">
      <c r="A36" s="370"/>
      <c r="B36" s="382" t="s">
        <v>83</v>
      </c>
      <c r="C36" s="382"/>
      <c r="D36" s="347"/>
      <c r="E36" s="361"/>
      <c r="F36" s="161"/>
      <c r="G36" s="159"/>
    </row>
    <row r="37" spans="1:8" s="160" customFormat="1" ht="125.25" customHeight="1" thickBot="1" x14ac:dyDescent="0.3">
      <c r="A37" s="350"/>
      <c r="B37" s="378" t="s">
        <v>84</v>
      </c>
      <c r="C37" s="378"/>
      <c r="D37" s="362" t="s">
        <v>351</v>
      </c>
      <c r="E37" s="361"/>
      <c r="F37" s="161"/>
      <c r="G37" s="159"/>
    </row>
    <row r="38" spans="1:8" ht="85.5" customHeight="1" thickBot="1" x14ac:dyDescent="0.3">
      <c r="A38" s="370"/>
      <c r="B38" s="382" t="s">
        <v>85</v>
      </c>
      <c r="C38" s="382"/>
      <c r="D38" s="347"/>
      <c r="E38" s="361"/>
      <c r="F38" s="28"/>
      <c r="G38" s="29"/>
    </row>
    <row r="39" spans="1:8" ht="129" customHeight="1" thickBot="1" x14ac:dyDescent="0.3">
      <c r="A39" s="350"/>
      <c r="B39" s="378" t="s">
        <v>264</v>
      </c>
      <c r="C39" s="378"/>
      <c r="D39" s="384" t="s">
        <v>351</v>
      </c>
      <c r="E39" s="385"/>
      <c r="F39" s="28"/>
      <c r="G39" s="29"/>
    </row>
    <row r="40" spans="1:8" s="160" customFormat="1" ht="62.25" customHeight="1" thickBot="1" x14ac:dyDescent="0.3">
      <c r="A40" s="370"/>
      <c r="B40" s="383" t="s">
        <v>347</v>
      </c>
      <c r="C40" s="383"/>
      <c r="D40" s="375"/>
      <c r="E40" s="376"/>
      <c r="F40" s="28"/>
      <c r="G40" s="159"/>
      <c r="H40" s="285"/>
    </row>
    <row r="41" spans="1:8" s="263" customFormat="1" ht="216" customHeight="1" thickBot="1" x14ac:dyDescent="0.3">
      <c r="A41" s="369" t="s">
        <v>443</v>
      </c>
      <c r="B41" s="378" t="s">
        <v>444</v>
      </c>
      <c r="C41" s="378"/>
      <c r="D41" s="347"/>
      <c r="E41" s="361"/>
      <c r="F41" s="386" t="s">
        <v>446</v>
      </c>
      <c r="G41" s="262"/>
    </row>
    <row r="42" spans="1:8" s="263" customFormat="1" ht="79.5" customHeight="1" thickBot="1" x14ac:dyDescent="0.3">
      <c r="A42" s="369"/>
      <c r="B42" s="377" t="s">
        <v>445</v>
      </c>
      <c r="C42" s="377"/>
      <c r="D42" s="381"/>
      <c r="E42" s="388"/>
      <c r="F42" s="387"/>
      <c r="G42" s="262"/>
    </row>
    <row r="43" spans="1:8" ht="26.25" customHeight="1" thickBot="1" x14ac:dyDescent="0.45">
      <c r="A43" s="395" t="s">
        <v>473</v>
      </c>
      <c r="B43" s="395"/>
      <c r="C43" s="395"/>
      <c r="D43" s="395"/>
      <c r="E43" s="4"/>
    </row>
    <row r="44" spans="1:8" ht="50.1" customHeight="1" x14ac:dyDescent="0.25">
      <c r="A44" s="335" t="s">
        <v>469</v>
      </c>
      <c r="B44" s="389"/>
      <c r="C44" s="389"/>
      <c r="D44" s="390"/>
      <c r="E44" s="4"/>
    </row>
    <row r="45" spans="1:8" ht="50.1" customHeight="1" x14ac:dyDescent="0.25">
      <c r="A45" s="336" t="s">
        <v>470</v>
      </c>
      <c r="B45" s="391"/>
      <c r="C45" s="391"/>
      <c r="D45" s="392"/>
      <c r="E45" s="4"/>
      <c r="G45"/>
    </row>
    <row r="46" spans="1:8" ht="50.1" customHeight="1" x14ac:dyDescent="0.25">
      <c r="A46" s="336" t="s">
        <v>471</v>
      </c>
      <c r="B46" s="391"/>
      <c r="C46" s="391"/>
      <c r="D46" s="392"/>
      <c r="E46" s="4"/>
    </row>
    <row r="47" spans="1:8" ht="50.1" customHeight="1" thickBot="1" x14ac:dyDescent="0.3">
      <c r="A47" s="337" t="s">
        <v>472</v>
      </c>
      <c r="B47" s="393"/>
      <c r="C47" s="393"/>
      <c r="D47" s="394"/>
      <c r="E47" s="4"/>
    </row>
    <row r="48" spans="1:8"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row r="55" spans="4:5" x14ac:dyDescent="0.25">
      <c r="D55" s="4"/>
      <c r="E55" s="4"/>
    </row>
    <row r="56" spans="4:5" x14ac:dyDescent="0.25">
      <c r="D56" s="4"/>
      <c r="E56" s="4"/>
    </row>
    <row r="57" spans="4:5" x14ac:dyDescent="0.25">
      <c r="D57" s="4"/>
      <c r="E57" s="4"/>
    </row>
    <row r="58" spans="4:5" x14ac:dyDescent="0.25">
      <c r="D58" s="4"/>
      <c r="E58" s="4"/>
    </row>
    <row r="59" spans="4:5" x14ac:dyDescent="0.25">
      <c r="D59" s="4"/>
      <c r="E59" s="4"/>
    </row>
    <row r="60" spans="4:5" x14ac:dyDescent="0.25">
      <c r="D60" s="4"/>
      <c r="E60" s="4"/>
    </row>
    <row r="61" spans="4:5" x14ac:dyDescent="0.25">
      <c r="D61" s="4"/>
      <c r="E61" s="4"/>
    </row>
    <row r="62" spans="4:5" x14ac:dyDescent="0.25">
      <c r="D62" s="4"/>
      <c r="E62" s="4"/>
    </row>
    <row r="63" spans="4:5" x14ac:dyDescent="0.25">
      <c r="D63" s="4"/>
      <c r="E63" s="4"/>
    </row>
    <row r="64" spans="4:5" x14ac:dyDescent="0.25">
      <c r="D64" s="4"/>
      <c r="E64" s="4"/>
    </row>
    <row r="65" spans="4:5" x14ac:dyDescent="0.25">
      <c r="D65" s="4"/>
      <c r="E65" s="4"/>
    </row>
    <row r="66" spans="4:5" x14ac:dyDescent="0.25">
      <c r="D66" s="4"/>
      <c r="E66" s="4"/>
    </row>
    <row r="67" spans="4:5" x14ac:dyDescent="0.25">
      <c r="D67" s="4"/>
      <c r="E67" s="4"/>
    </row>
    <row r="68" spans="4:5" x14ac:dyDescent="0.25">
      <c r="D68" s="4"/>
      <c r="E68" s="4"/>
    </row>
    <row r="69" spans="4:5" x14ac:dyDescent="0.25">
      <c r="D69" s="4"/>
      <c r="E69" s="4"/>
    </row>
    <row r="70" spans="4:5" x14ac:dyDescent="0.25">
      <c r="D70" s="4"/>
      <c r="E70" s="4"/>
    </row>
    <row r="71" spans="4:5" x14ac:dyDescent="0.25">
      <c r="D71" s="4"/>
      <c r="E71" s="4"/>
    </row>
    <row r="72" spans="4:5" x14ac:dyDescent="0.25">
      <c r="D72" s="4"/>
      <c r="E72" s="4"/>
    </row>
    <row r="73" spans="4:5" x14ac:dyDescent="0.25">
      <c r="D73" s="4"/>
      <c r="E73" s="4"/>
    </row>
    <row r="74" spans="4:5" x14ac:dyDescent="0.25">
      <c r="D74" s="4"/>
      <c r="E74" s="4"/>
    </row>
    <row r="75" spans="4:5" x14ac:dyDescent="0.25">
      <c r="D75" s="4"/>
      <c r="E75" s="4"/>
    </row>
    <row r="76" spans="4:5" x14ac:dyDescent="0.25">
      <c r="D76" s="4"/>
      <c r="E76" s="4"/>
    </row>
    <row r="77" spans="4:5" x14ac:dyDescent="0.25">
      <c r="D77" s="4"/>
      <c r="E77" s="4"/>
    </row>
    <row r="78" spans="4:5" x14ac:dyDescent="0.25">
      <c r="D78" s="4"/>
      <c r="E78" s="4"/>
    </row>
    <row r="79" spans="4:5" x14ac:dyDescent="0.25">
      <c r="D79" s="4"/>
      <c r="E79" s="4"/>
    </row>
    <row r="80" spans="4:5" x14ac:dyDescent="0.25">
      <c r="D80" s="4"/>
      <c r="E80" s="4"/>
    </row>
    <row r="81" spans="4:5" x14ac:dyDescent="0.25">
      <c r="D81" s="4"/>
      <c r="E81" s="4"/>
    </row>
    <row r="82" spans="4:5" x14ac:dyDescent="0.25">
      <c r="D82" s="4"/>
      <c r="E82" s="4"/>
    </row>
    <row r="83" spans="4:5" x14ac:dyDescent="0.25">
      <c r="D83" s="4"/>
      <c r="E83" s="4"/>
    </row>
    <row r="84" spans="4:5" x14ac:dyDescent="0.25">
      <c r="D84" s="4"/>
      <c r="E84" s="4"/>
    </row>
    <row r="85" spans="4:5" x14ac:dyDescent="0.25">
      <c r="D85" s="4"/>
      <c r="E85" s="4"/>
    </row>
    <row r="86" spans="4:5" x14ac:dyDescent="0.25">
      <c r="D86" s="4"/>
      <c r="E86" s="4"/>
    </row>
    <row r="87" spans="4:5" x14ac:dyDescent="0.25">
      <c r="D87" s="4"/>
      <c r="E87" s="4"/>
    </row>
    <row r="88" spans="4:5" x14ac:dyDescent="0.25">
      <c r="D88" s="4"/>
      <c r="E88" s="4"/>
    </row>
    <row r="89" spans="4:5" x14ac:dyDescent="0.25">
      <c r="D89" s="4"/>
      <c r="E89" s="4"/>
    </row>
    <row r="90" spans="4:5" x14ac:dyDescent="0.25">
      <c r="D90" s="4"/>
      <c r="E90" s="4"/>
    </row>
    <row r="91" spans="4:5" x14ac:dyDescent="0.25">
      <c r="D91" s="4"/>
      <c r="E91" s="4"/>
    </row>
    <row r="92" spans="4:5" x14ac:dyDescent="0.25">
      <c r="D92" s="4"/>
      <c r="E92" s="4"/>
    </row>
    <row r="93" spans="4:5" x14ac:dyDescent="0.25">
      <c r="D93" s="4"/>
      <c r="E93" s="4"/>
    </row>
    <row r="94" spans="4:5" x14ac:dyDescent="0.25">
      <c r="D94" s="4"/>
      <c r="E94" s="4"/>
    </row>
    <row r="95" spans="4:5" x14ac:dyDescent="0.25">
      <c r="D95" s="4"/>
      <c r="E95" s="4"/>
    </row>
    <row r="96" spans="4:5" x14ac:dyDescent="0.25">
      <c r="D96" s="4"/>
      <c r="E96" s="4"/>
    </row>
    <row r="97" spans="4:5" x14ac:dyDescent="0.25">
      <c r="D97" s="4"/>
      <c r="E97" s="4"/>
    </row>
    <row r="98" spans="4:5" x14ac:dyDescent="0.25">
      <c r="D98" s="4"/>
      <c r="E98" s="4"/>
    </row>
    <row r="99" spans="4:5" x14ac:dyDescent="0.25">
      <c r="D99" s="4"/>
      <c r="E99" s="4"/>
    </row>
    <row r="100" spans="4:5" x14ac:dyDescent="0.25">
      <c r="D100" s="4"/>
      <c r="E100" s="4"/>
    </row>
    <row r="101" spans="4:5" x14ac:dyDescent="0.25">
      <c r="D101" s="4"/>
      <c r="E101" s="4"/>
    </row>
    <row r="102" spans="4:5" x14ac:dyDescent="0.25">
      <c r="D102" s="4"/>
      <c r="E102" s="4"/>
    </row>
    <row r="103" spans="4:5" x14ac:dyDescent="0.25">
      <c r="D103" s="4"/>
      <c r="E103" s="4"/>
    </row>
    <row r="104" spans="4:5" x14ac:dyDescent="0.25">
      <c r="D104" s="4"/>
      <c r="E104" s="4"/>
    </row>
    <row r="105" spans="4:5" x14ac:dyDescent="0.25">
      <c r="D105" s="4"/>
      <c r="E105" s="4"/>
    </row>
    <row r="106" spans="4:5" x14ac:dyDescent="0.25">
      <c r="D106" s="4"/>
      <c r="E106" s="4"/>
    </row>
    <row r="107" spans="4:5" x14ac:dyDescent="0.25">
      <c r="D107" s="4"/>
      <c r="E107" s="4"/>
    </row>
    <row r="108" spans="4:5" x14ac:dyDescent="0.25">
      <c r="D108" s="4"/>
      <c r="E108" s="4"/>
    </row>
    <row r="109" spans="4:5" x14ac:dyDescent="0.25">
      <c r="D109" s="4"/>
      <c r="E109" s="4"/>
    </row>
    <row r="110" spans="4:5" x14ac:dyDescent="0.25">
      <c r="D110" s="4"/>
      <c r="E110" s="4"/>
    </row>
    <row r="111" spans="4:5" x14ac:dyDescent="0.25">
      <c r="D111" s="4"/>
      <c r="E111" s="4"/>
    </row>
    <row r="112" spans="4:5" x14ac:dyDescent="0.25">
      <c r="D112" s="4"/>
      <c r="E112" s="4"/>
    </row>
    <row r="113" spans="4:5" x14ac:dyDescent="0.25">
      <c r="D113" s="4"/>
      <c r="E113" s="4"/>
    </row>
    <row r="114" spans="4:5" x14ac:dyDescent="0.25">
      <c r="D114" s="4"/>
      <c r="E114" s="4"/>
    </row>
    <row r="115" spans="4:5" x14ac:dyDescent="0.25">
      <c r="D115" s="4"/>
      <c r="E115" s="4"/>
    </row>
    <row r="116" spans="4:5" x14ac:dyDescent="0.25">
      <c r="D116" s="4"/>
      <c r="E116" s="4"/>
    </row>
    <row r="117" spans="4:5" x14ac:dyDescent="0.25">
      <c r="D117" s="4"/>
      <c r="E117" s="4"/>
    </row>
    <row r="118" spans="4:5" x14ac:dyDescent="0.25">
      <c r="D118" s="4"/>
      <c r="E118" s="4"/>
    </row>
    <row r="119" spans="4:5" x14ac:dyDescent="0.25">
      <c r="D119" s="4"/>
      <c r="E119" s="4"/>
    </row>
    <row r="120" spans="4:5" x14ac:dyDescent="0.25">
      <c r="D120" s="4"/>
      <c r="E120" s="4"/>
    </row>
    <row r="121" spans="4:5" x14ac:dyDescent="0.25">
      <c r="D121" s="4"/>
      <c r="E121" s="4"/>
    </row>
    <row r="122" spans="4:5" x14ac:dyDescent="0.25">
      <c r="D122" s="4"/>
      <c r="E122" s="4"/>
    </row>
    <row r="123" spans="4:5" x14ac:dyDescent="0.25">
      <c r="D123" s="4"/>
      <c r="E123" s="4"/>
    </row>
    <row r="124" spans="4:5" x14ac:dyDescent="0.25">
      <c r="D124" s="4"/>
      <c r="E124" s="4"/>
    </row>
    <row r="125" spans="4:5" x14ac:dyDescent="0.25">
      <c r="D125" s="4"/>
      <c r="E125" s="4"/>
    </row>
    <row r="126" spans="4:5" x14ac:dyDescent="0.25">
      <c r="D126" s="4"/>
      <c r="E126" s="4"/>
    </row>
    <row r="127" spans="4:5" x14ac:dyDescent="0.25">
      <c r="D127" s="4"/>
      <c r="E127" s="4"/>
    </row>
    <row r="128" spans="4:5" x14ac:dyDescent="0.25">
      <c r="D128" s="4"/>
      <c r="E128" s="4"/>
    </row>
    <row r="129" spans="4:5" x14ac:dyDescent="0.25">
      <c r="D129" s="4"/>
      <c r="E129" s="4"/>
    </row>
    <row r="130" spans="4:5" x14ac:dyDescent="0.25">
      <c r="D130" s="4"/>
      <c r="E130" s="4"/>
    </row>
    <row r="131" spans="4:5" x14ac:dyDescent="0.25">
      <c r="D131" s="4"/>
      <c r="E131" s="4"/>
    </row>
    <row r="132" spans="4:5" x14ac:dyDescent="0.25">
      <c r="D132" s="4"/>
      <c r="E132" s="4"/>
    </row>
    <row r="133" spans="4:5" x14ac:dyDescent="0.25">
      <c r="D133" s="4"/>
      <c r="E133" s="4"/>
    </row>
    <row r="134" spans="4:5" x14ac:dyDescent="0.25">
      <c r="D134" s="4"/>
      <c r="E134" s="4"/>
    </row>
    <row r="135" spans="4:5" x14ac:dyDescent="0.25">
      <c r="D135" s="4"/>
      <c r="E135" s="4"/>
    </row>
    <row r="136" spans="4:5" x14ac:dyDescent="0.25">
      <c r="D136" s="4"/>
      <c r="E136" s="4"/>
    </row>
    <row r="137" spans="4:5" x14ac:dyDescent="0.25">
      <c r="D137" s="4"/>
      <c r="E137" s="4"/>
    </row>
    <row r="138" spans="4:5" x14ac:dyDescent="0.25">
      <c r="D138" s="4"/>
      <c r="E138" s="4"/>
    </row>
    <row r="139" spans="4:5" x14ac:dyDescent="0.25">
      <c r="D139" s="4"/>
      <c r="E139" s="4"/>
    </row>
    <row r="140" spans="4:5" x14ac:dyDescent="0.25">
      <c r="D140" s="4"/>
      <c r="E140" s="4"/>
    </row>
    <row r="141" spans="4:5" x14ac:dyDescent="0.25">
      <c r="D141" s="4"/>
      <c r="E141" s="4"/>
    </row>
    <row r="142" spans="4:5" x14ac:dyDescent="0.25">
      <c r="D142" s="4"/>
      <c r="E142" s="4"/>
    </row>
    <row r="143" spans="4:5" x14ac:dyDescent="0.25">
      <c r="D143" s="4"/>
      <c r="E143" s="4"/>
    </row>
    <row r="144" spans="4:5" x14ac:dyDescent="0.25">
      <c r="D144" s="4"/>
      <c r="E144" s="4"/>
    </row>
    <row r="145" spans="4:5" x14ac:dyDescent="0.25">
      <c r="D145" s="4"/>
      <c r="E145" s="4"/>
    </row>
    <row r="146" spans="4:5" x14ac:dyDescent="0.25">
      <c r="D146" s="4"/>
      <c r="E146" s="4"/>
    </row>
    <row r="147" spans="4:5" x14ac:dyDescent="0.25">
      <c r="D147" s="4"/>
      <c r="E147" s="4"/>
    </row>
    <row r="148" spans="4:5" x14ac:dyDescent="0.25">
      <c r="D148" s="4"/>
      <c r="E148" s="4"/>
    </row>
    <row r="149" spans="4:5" x14ac:dyDescent="0.25">
      <c r="D149" s="4"/>
      <c r="E149" s="4"/>
    </row>
    <row r="150" spans="4:5" x14ac:dyDescent="0.25">
      <c r="D150" s="4"/>
      <c r="E150" s="4"/>
    </row>
    <row r="151" spans="4:5" x14ac:dyDescent="0.25">
      <c r="D151" s="4"/>
      <c r="E151" s="4"/>
    </row>
    <row r="152" spans="4:5" x14ac:dyDescent="0.25">
      <c r="D152" s="4"/>
      <c r="E152" s="4"/>
    </row>
    <row r="153" spans="4:5" x14ac:dyDescent="0.25">
      <c r="D153" s="4"/>
      <c r="E153" s="4"/>
    </row>
    <row r="154" spans="4:5" x14ac:dyDescent="0.25">
      <c r="D154" s="4"/>
      <c r="E154" s="4"/>
    </row>
    <row r="155" spans="4:5" x14ac:dyDescent="0.25">
      <c r="D155" s="4"/>
      <c r="E155" s="4"/>
    </row>
    <row r="156" spans="4:5" x14ac:dyDescent="0.25">
      <c r="D156" s="4"/>
      <c r="E156" s="4"/>
    </row>
    <row r="157" spans="4:5" x14ac:dyDescent="0.25">
      <c r="D157" s="4"/>
      <c r="E157" s="4"/>
    </row>
    <row r="158" spans="4:5" x14ac:dyDescent="0.25">
      <c r="D158" s="4"/>
      <c r="E158" s="4"/>
    </row>
    <row r="159" spans="4:5" x14ac:dyDescent="0.25">
      <c r="D159" s="4"/>
      <c r="E159" s="4"/>
    </row>
    <row r="160" spans="4:5" x14ac:dyDescent="0.25">
      <c r="D160" s="4"/>
      <c r="E160" s="4"/>
    </row>
    <row r="161" spans="4:5" x14ac:dyDescent="0.25">
      <c r="D161" s="4"/>
      <c r="E161" s="4"/>
    </row>
    <row r="162" spans="4:5" x14ac:dyDescent="0.25">
      <c r="D162" s="4"/>
      <c r="E162" s="4"/>
    </row>
    <row r="163" spans="4:5" x14ac:dyDescent="0.25">
      <c r="D163" s="4"/>
      <c r="E163" s="4"/>
    </row>
    <row r="164" spans="4:5" x14ac:dyDescent="0.25">
      <c r="D164" s="4"/>
      <c r="E164" s="4"/>
    </row>
    <row r="165" spans="4:5" x14ac:dyDescent="0.25">
      <c r="D165" s="4"/>
      <c r="E165" s="4"/>
    </row>
  </sheetData>
  <sheetProtection selectLockedCells="1" selectUnlockedCells="1"/>
  <dataConsolidate/>
  <customSheetViews>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94">
    <mergeCell ref="B44:D44"/>
    <mergeCell ref="B45:D45"/>
    <mergeCell ref="B46:D46"/>
    <mergeCell ref="B47:D47"/>
    <mergeCell ref="A43:D43"/>
    <mergeCell ref="F41:F42"/>
    <mergeCell ref="B41:C41"/>
    <mergeCell ref="D41:E41"/>
    <mergeCell ref="B42:C42"/>
    <mergeCell ref="D42:E42"/>
    <mergeCell ref="A32:A40"/>
    <mergeCell ref="B32:C32"/>
    <mergeCell ref="D37:E37"/>
    <mergeCell ref="D31:E31"/>
    <mergeCell ref="B39:C39"/>
    <mergeCell ref="D32:E32"/>
    <mergeCell ref="B34:C34"/>
    <mergeCell ref="D34:E34"/>
    <mergeCell ref="B35:C35"/>
    <mergeCell ref="B40:C40"/>
    <mergeCell ref="D39:E39"/>
    <mergeCell ref="B36:C36"/>
    <mergeCell ref="D36:E36"/>
    <mergeCell ref="B38:C38"/>
    <mergeCell ref="B37:C37"/>
    <mergeCell ref="D38:E38"/>
    <mergeCell ref="B25:C25"/>
    <mergeCell ref="D25:E25"/>
    <mergeCell ref="D35:E35"/>
    <mergeCell ref="D40:E40"/>
    <mergeCell ref="B31:C31"/>
    <mergeCell ref="D27:E27"/>
    <mergeCell ref="D26:E26"/>
    <mergeCell ref="B33:C33"/>
    <mergeCell ref="D33:E33"/>
    <mergeCell ref="B27:C27"/>
    <mergeCell ref="B26:C26"/>
    <mergeCell ref="A41:A42"/>
    <mergeCell ref="A12:A31"/>
    <mergeCell ref="B12:C12"/>
    <mergeCell ref="D12:E12"/>
    <mergeCell ref="B13:C13"/>
    <mergeCell ref="D13:E13"/>
    <mergeCell ref="B22:C22"/>
    <mergeCell ref="D22:E22"/>
    <mergeCell ref="B28:C28"/>
    <mergeCell ref="D28:E28"/>
    <mergeCell ref="B29:C29"/>
    <mergeCell ref="D29:E29"/>
    <mergeCell ref="B30:C30"/>
    <mergeCell ref="D30:E30"/>
    <mergeCell ref="B14:C14"/>
    <mergeCell ref="D23:E23"/>
    <mergeCell ref="D14:E14"/>
    <mergeCell ref="B15:C15"/>
    <mergeCell ref="D15:E15"/>
    <mergeCell ref="B16:C16"/>
    <mergeCell ref="D16:E16"/>
    <mergeCell ref="B23:C23"/>
    <mergeCell ref="D17:E17"/>
    <mergeCell ref="B24:C24"/>
    <mergeCell ref="D24:E24"/>
    <mergeCell ref="B17:C17"/>
    <mergeCell ref="B18:C18"/>
    <mergeCell ref="D18:E18"/>
    <mergeCell ref="B19:C19"/>
    <mergeCell ref="D19:E19"/>
    <mergeCell ref="B21:C21"/>
    <mergeCell ref="D21:E21"/>
    <mergeCell ref="B20:C20"/>
    <mergeCell ref="D20:E20"/>
    <mergeCell ref="A1:F1"/>
    <mergeCell ref="B7:C7"/>
    <mergeCell ref="B10:C10"/>
    <mergeCell ref="D5:E5"/>
    <mergeCell ref="D7:E7"/>
    <mergeCell ref="D10:E10"/>
    <mergeCell ref="F3:G3"/>
    <mergeCell ref="A2:F2"/>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s>
  <dataValidations xWindow="1088" yWindow="501" count="11">
    <dataValidation type="list" operator="equal" showInputMessage="1" prompt=" Please click on the following cell the appropriate answer" sqref="D33:E33">
      <formula1>"Yes,No,I am concurrently applying for both the EU Ecolabel and another existing eco-label."</formula1>
    </dataValidation>
    <dataValidation type="list" operator="equal" showInputMessage="1" prompt=" Please click on the following cell the appropriate answer" sqref="D32:E32">
      <formula1>"Yes,No"</formula1>
    </dataValidation>
    <dataValidation type="list" allowBlank="1" showInputMessage="1" showErrorMessage="1" sqref="D38:E39 D41:E42">
      <formula1>"Yes, No"</formula1>
    </dataValidation>
    <dataValidation type="list" allowBlank="1" showInputMessage="1" showErrorMessage="1" sqref="D20:E20">
      <formula1>"Tourist accommodation services, Campsite services"</formula1>
    </dataValidation>
    <dataValidation operator="equal" sqref="D27:E28"/>
    <dataValidation type="list" operator="equal" sqref="D22:E23">
      <formula1>"Yes,No"</formula1>
    </dataValidation>
    <dataValidation type="list" operator="equal" sqref="D24:E24">
      <formula1>"Yes, No"</formula1>
    </dataValidation>
    <dataValidation type="list" operator="equal" sqref="D25:E25">
      <formula1>"Yes, Yes a wellness centre, No"</formula1>
    </dataValidation>
    <dataValidation type="list" operator="equal" allowBlank="1" showInputMessage="1" prompt=" Please click on the following cell the appropriate answer" sqref="D26:E26">
      <formula1>"Micro enterprise,SME,National chain,International chain "</formula1>
      <formula2>0</formula2>
    </dataValidation>
    <dataValidation type="list" allowBlank="1" showInputMessage="1" showErrorMessage="1" sqref="D40:E40">
      <formula1>"Yes (please provide proof of status such as EN ISO certification or EMAS registration), No"</formula1>
    </dataValidation>
    <dataValidation type="list" allowBlank="1" showInputMessage="1" showErrorMessage="1" sqref="D35:E37">
      <formula1>"Yes (please provide proof of status),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426720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7620</xdr:colOff>
                    <xdr:row>0</xdr:row>
                    <xdr:rowOff>0</xdr:rowOff>
                  </from>
                  <to>
                    <xdr:col>0</xdr:col>
                    <xdr:colOff>22860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7620</xdr:colOff>
                    <xdr:row>0</xdr:row>
                    <xdr:rowOff>0</xdr:rowOff>
                  </from>
                  <to>
                    <xdr:col>0</xdr:col>
                    <xdr:colOff>22860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22860</xdr:colOff>
                    <xdr:row>0</xdr:row>
                    <xdr:rowOff>0</xdr:rowOff>
                  </from>
                  <to>
                    <xdr:col>0</xdr:col>
                    <xdr:colOff>45720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22860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7620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22860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22860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22860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22860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160020</xdr:colOff>
                    <xdr:row>0</xdr:row>
                    <xdr:rowOff>0</xdr:rowOff>
                  </from>
                  <to>
                    <xdr:col>0</xdr:col>
                    <xdr:colOff>259080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30480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20</xdr:row>
                    <xdr:rowOff>0</xdr:rowOff>
                  </from>
                  <to>
                    <xdr:col>3</xdr:col>
                    <xdr:colOff>342900</xdr:colOff>
                    <xdr:row>20</xdr:row>
                    <xdr:rowOff>220980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20</xdr:row>
                    <xdr:rowOff>182880</xdr:rowOff>
                  </from>
                  <to>
                    <xdr:col>3</xdr:col>
                    <xdr:colOff>342900</xdr:colOff>
                    <xdr:row>20</xdr:row>
                    <xdr:rowOff>403860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20</xdr:row>
                    <xdr:rowOff>373380</xdr:rowOff>
                  </from>
                  <to>
                    <xdr:col>3</xdr:col>
                    <xdr:colOff>342900</xdr:colOff>
                    <xdr:row>20</xdr:row>
                    <xdr:rowOff>594360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20</xdr:row>
                    <xdr:rowOff>571500</xdr:rowOff>
                  </from>
                  <to>
                    <xdr:col>3</xdr:col>
                    <xdr:colOff>342900</xdr:colOff>
                    <xdr:row>20</xdr:row>
                    <xdr:rowOff>792480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45720</xdr:colOff>
                    <xdr:row>20</xdr:row>
                    <xdr:rowOff>944880</xdr:rowOff>
                  </from>
                  <to>
                    <xdr:col>3</xdr:col>
                    <xdr:colOff>350520</xdr:colOff>
                    <xdr:row>20</xdr:row>
                    <xdr:rowOff>1165860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77"/>
  <sheetViews>
    <sheetView tabSelected="1" topLeftCell="A42" zoomScale="80" zoomScaleNormal="80" workbookViewId="0">
      <selection activeCell="C47" sqref="C47"/>
    </sheetView>
  </sheetViews>
  <sheetFormatPr defaultColWidth="11.44140625" defaultRowHeight="29.4" x14ac:dyDescent="0.25"/>
  <cols>
    <col min="1" max="1" width="13" style="6" customWidth="1"/>
    <col min="2" max="2" width="22.33203125" style="14" customWidth="1"/>
    <col min="3" max="3" width="54.6640625" style="33" customWidth="1"/>
    <col min="4" max="4" width="39.88671875" style="6" customWidth="1"/>
    <col min="5" max="5" width="62.5546875" style="6" customWidth="1"/>
    <col min="6" max="6" width="59.44140625" style="6" customWidth="1"/>
    <col min="7" max="7" width="18.6640625" style="6" customWidth="1"/>
    <col min="8" max="8" width="21.109375" style="6" customWidth="1"/>
    <col min="9" max="9" width="8" style="298" customWidth="1"/>
    <col min="10" max="10" width="4.33203125" style="298" customWidth="1"/>
    <col min="11" max="11" width="6.88671875" style="298" customWidth="1"/>
    <col min="12" max="12" width="4.88671875" style="298" customWidth="1"/>
    <col min="13" max="13" width="5.6640625" style="298" customWidth="1"/>
    <col min="14" max="14" width="2.88671875" style="298" customWidth="1"/>
    <col min="15" max="15" width="5.88671875" style="298" customWidth="1"/>
    <col min="16" max="16" width="1.88671875" style="298" customWidth="1"/>
    <col min="17" max="17" width="3.6640625" style="298" customWidth="1"/>
    <col min="18" max="18" width="5.6640625" style="298" customWidth="1"/>
    <col min="19" max="19" width="3.5546875" style="298" customWidth="1"/>
    <col min="20" max="20" width="3.109375" style="298" customWidth="1"/>
    <col min="21" max="21" width="3.6640625" style="298" customWidth="1"/>
    <col min="22" max="22" width="1.88671875" style="298" customWidth="1"/>
    <col min="23" max="23" width="3.5546875" style="298" customWidth="1"/>
    <col min="24" max="24" width="7" style="298" customWidth="1"/>
    <col min="25" max="25" width="11.44140625" style="298" hidden="1" customWidth="1"/>
    <col min="26" max="16384" width="11.44140625" style="298"/>
  </cols>
  <sheetData>
    <row r="1" spans="1:25" s="7" customFormat="1" ht="21.75" customHeight="1" x14ac:dyDescent="0.25">
      <c r="A1" s="404" t="s">
        <v>74</v>
      </c>
      <c r="B1" s="404"/>
      <c r="C1" s="404"/>
      <c r="D1" s="404"/>
      <c r="E1" s="404"/>
      <c r="F1" s="404"/>
      <c r="G1" s="404"/>
      <c r="Y1" s="41"/>
    </row>
    <row r="2" spans="1:25" s="7" customFormat="1" ht="21.75" customHeight="1" x14ac:dyDescent="0.25">
      <c r="A2" s="405" t="s">
        <v>81</v>
      </c>
      <c r="B2" s="405"/>
      <c r="C2" s="405"/>
      <c r="D2" s="406"/>
      <c r="E2" s="406"/>
      <c r="F2" s="405"/>
      <c r="G2" s="289"/>
      <c r="Y2" s="41"/>
    </row>
    <row r="3" spans="1:25" s="7" customFormat="1" ht="409.6" thickBot="1" x14ac:dyDescent="0.3">
      <c r="A3" s="34" t="s">
        <v>16</v>
      </c>
      <c r="B3" s="36" t="s">
        <v>17</v>
      </c>
      <c r="C3" s="37" t="s">
        <v>2</v>
      </c>
      <c r="D3" s="38" t="s">
        <v>73</v>
      </c>
      <c r="E3" s="38" t="s">
        <v>265</v>
      </c>
      <c r="F3" s="39" t="s">
        <v>18</v>
      </c>
      <c r="G3" s="36" t="s">
        <v>19</v>
      </c>
      <c r="Y3" s="41" t="s">
        <v>20</v>
      </c>
    </row>
    <row r="4" spans="1:25" ht="139.5" customHeight="1" thickTop="1" x14ac:dyDescent="0.25">
      <c r="A4" s="407" t="s">
        <v>266</v>
      </c>
      <c r="B4" s="410" t="s">
        <v>90</v>
      </c>
      <c r="C4" s="296" t="s">
        <v>408</v>
      </c>
      <c r="D4" s="292" t="s">
        <v>351</v>
      </c>
      <c r="E4" s="172"/>
      <c r="F4" s="297" t="s">
        <v>474</v>
      </c>
      <c r="G4" s="50" t="str">
        <f>IF(D4="Yes","Yes","No")</f>
        <v>No</v>
      </c>
    </row>
    <row r="5" spans="1:25" ht="44.25" customHeight="1" x14ac:dyDescent="0.25">
      <c r="A5" s="408"/>
      <c r="B5" s="410"/>
      <c r="C5" s="299" t="s">
        <v>213</v>
      </c>
      <c r="D5" s="49" t="s">
        <v>352</v>
      </c>
      <c r="E5" s="173"/>
      <c r="F5" s="300" t="s">
        <v>124</v>
      </c>
      <c r="G5" s="51" t="str">
        <f>IF(G4="Yes","Yes",IF(D5="Yes", "Yes", "No " ))</f>
        <v>Yes</v>
      </c>
    </row>
    <row r="6" spans="1:25" ht="30" customHeight="1" x14ac:dyDescent="0.25">
      <c r="A6" s="408"/>
      <c r="B6" s="410"/>
      <c r="C6" s="299" t="s">
        <v>123</v>
      </c>
      <c r="D6" s="49"/>
      <c r="E6" s="173"/>
      <c r="F6" s="300" t="s">
        <v>125</v>
      </c>
      <c r="G6" s="51" t="str">
        <f>IF(G4="Yes","Yes",IF(D6="Yes","Yes","No "))</f>
        <v xml:space="preserve">No </v>
      </c>
    </row>
    <row r="7" spans="1:25" ht="18" customHeight="1" x14ac:dyDescent="0.25">
      <c r="A7" s="408"/>
      <c r="B7" s="410"/>
      <c r="C7" s="299" t="s">
        <v>214</v>
      </c>
      <c r="D7" s="49" t="s">
        <v>475</v>
      </c>
      <c r="E7" s="173"/>
      <c r="F7" s="412" t="s">
        <v>126</v>
      </c>
      <c r="G7" s="51" t="str">
        <f>IF(G4="Yes","Yes",IF(D7="Yes","Yes",IF(D7="More often than two years (please especify how often)","Yes","No ")))</f>
        <v>Yes</v>
      </c>
    </row>
    <row r="8" spans="1:25" ht="39.6" x14ac:dyDescent="0.25">
      <c r="A8" s="408"/>
      <c r="B8" s="410"/>
      <c r="C8" s="299" t="s">
        <v>215</v>
      </c>
      <c r="D8" s="49" t="s">
        <v>448</v>
      </c>
      <c r="E8" s="173"/>
      <c r="F8" s="413"/>
      <c r="G8" s="51" t="str">
        <f>IF(G4="Yes","Yes",IF(D8="Yes","Yes",IF(D8="More often than annual (please especify how often)","Yes","No ")))</f>
        <v>Yes</v>
      </c>
    </row>
    <row r="9" spans="1:25" ht="39.6" x14ac:dyDescent="0.25">
      <c r="A9" s="408"/>
      <c r="B9" s="410"/>
      <c r="C9" s="299" t="s">
        <v>127</v>
      </c>
      <c r="D9" s="49" t="s">
        <v>351</v>
      </c>
      <c r="E9" s="173"/>
      <c r="F9" s="300"/>
      <c r="G9" s="51" t="str">
        <f>IF(G4="Yes","Yes",IF(D9="Yes", "Yes", "No "))</f>
        <v xml:space="preserve">No </v>
      </c>
    </row>
    <row r="10" spans="1:25" ht="39.6" x14ac:dyDescent="0.25">
      <c r="A10" s="408"/>
      <c r="B10" s="411"/>
      <c r="C10" s="299" t="s">
        <v>407</v>
      </c>
      <c r="D10" s="49" t="s">
        <v>351</v>
      </c>
      <c r="E10" s="173"/>
      <c r="F10" s="344" t="s">
        <v>447</v>
      </c>
      <c r="G10" s="51" t="str">
        <f>IF(G4="Yes","Yes",IF(D10="Yes", "Yes", "No "))</f>
        <v xml:space="preserve">No </v>
      </c>
    </row>
    <row r="11" spans="1:25" ht="79.2" x14ac:dyDescent="0.25">
      <c r="A11" s="408"/>
      <c r="B11" s="414" t="s">
        <v>91</v>
      </c>
      <c r="C11" s="299" t="s">
        <v>353</v>
      </c>
      <c r="D11" s="49" t="s">
        <v>352</v>
      </c>
      <c r="E11" s="173"/>
      <c r="F11" s="300" t="s">
        <v>380</v>
      </c>
      <c r="G11" s="52" t="str">
        <f t="shared" ref="G11:G21" si="0">IF(D11="Yes", "Yes", "No " )</f>
        <v>Yes</v>
      </c>
    </row>
    <row r="12" spans="1:25" ht="30" customHeight="1" x14ac:dyDescent="0.25">
      <c r="A12" s="408"/>
      <c r="B12" s="415"/>
      <c r="C12" s="302" t="s">
        <v>128</v>
      </c>
      <c r="D12" s="49" t="s">
        <v>352</v>
      </c>
      <c r="E12" s="173"/>
      <c r="F12" s="412" t="s">
        <v>130</v>
      </c>
      <c r="G12" s="52" t="str">
        <f t="shared" si="0"/>
        <v>Yes</v>
      </c>
    </row>
    <row r="13" spans="1:25" ht="30" customHeight="1" x14ac:dyDescent="0.25">
      <c r="A13" s="408"/>
      <c r="B13" s="416"/>
      <c r="C13" s="302" t="s">
        <v>129</v>
      </c>
      <c r="D13" s="49" t="s">
        <v>448</v>
      </c>
      <c r="E13" s="173"/>
      <c r="F13" s="417"/>
      <c r="G13" s="51" t="str">
        <f>IF(D13="Yes","Yes",IF(D13="More often than annual (please especify how often)","Yes","No "))</f>
        <v>Yes</v>
      </c>
    </row>
    <row r="14" spans="1:25" ht="54" customHeight="1" x14ac:dyDescent="0.25">
      <c r="A14" s="408"/>
      <c r="B14" s="414" t="s">
        <v>92</v>
      </c>
      <c r="C14" s="303" t="s">
        <v>216</v>
      </c>
      <c r="D14" s="291" t="s">
        <v>352</v>
      </c>
      <c r="E14" s="265"/>
      <c r="F14" s="302" t="s">
        <v>354</v>
      </c>
      <c r="G14" s="52" t="str">
        <f t="shared" si="0"/>
        <v>Yes</v>
      </c>
      <c r="H14" s="35"/>
    </row>
    <row r="15" spans="1:25" ht="39.6" x14ac:dyDescent="0.25">
      <c r="A15" s="408"/>
      <c r="B15" s="415"/>
      <c r="C15" s="302" t="s">
        <v>217</v>
      </c>
      <c r="D15" s="49" t="s">
        <v>352</v>
      </c>
      <c r="E15" s="173"/>
      <c r="F15" s="302" t="s">
        <v>218</v>
      </c>
      <c r="G15" s="52" t="str">
        <f t="shared" si="0"/>
        <v>Yes</v>
      </c>
      <c r="H15" s="35"/>
    </row>
    <row r="16" spans="1:25" ht="42" customHeight="1" x14ac:dyDescent="0.25">
      <c r="A16" s="408"/>
      <c r="B16" s="416"/>
      <c r="C16" s="302" t="s">
        <v>219</v>
      </c>
      <c r="D16" s="49" t="s">
        <v>352</v>
      </c>
      <c r="E16" s="173"/>
      <c r="F16" s="301" t="s">
        <v>410</v>
      </c>
      <c r="G16" s="52" t="str">
        <f t="shared" si="0"/>
        <v>Yes</v>
      </c>
      <c r="H16" s="12"/>
    </row>
    <row r="17" spans="1:25" ht="64.5" customHeight="1" x14ac:dyDescent="0.25">
      <c r="A17" s="408"/>
      <c r="B17" s="418" t="s">
        <v>89</v>
      </c>
      <c r="C17" s="299" t="s">
        <v>220</v>
      </c>
      <c r="D17" s="49" t="s">
        <v>448</v>
      </c>
      <c r="E17" s="173"/>
      <c r="F17" s="302" t="s">
        <v>358</v>
      </c>
      <c r="G17" s="51" t="str">
        <f>IF(D17="Yes","Yes",IF(D17="More often than annual (please especify how often)","Yes","No "))</f>
        <v>Yes</v>
      </c>
    </row>
    <row r="18" spans="1:25" ht="52.8" x14ac:dyDescent="0.25">
      <c r="A18" s="408"/>
      <c r="B18" s="415"/>
      <c r="C18" s="299" t="s">
        <v>87</v>
      </c>
      <c r="D18" s="49" t="s">
        <v>352</v>
      </c>
      <c r="E18" s="173"/>
      <c r="F18" s="301"/>
      <c r="G18" s="52" t="str">
        <f t="shared" si="0"/>
        <v>Yes</v>
      </c>
    </row>
    <row r="19" spans="1:25" ht="39.6" x14ac:dyDescent="0.25">
      <c r="A19" s="408"/>
      <c r="B19" s="419"/>
      <c r="C19" s="299" t="s">
        <v>221</v>
      </c>
      <c r="D19" s="49" t="s">
        <v>352</v>
      </c>
      <c r="E19" s="173"/>
      <c r="F19" s="302" t="s">
        <v>355</v>
      </c>
      <c r="G19" s="52" t="str">
        <f t="shared" si="0"/>
        <v>Yes</v>
      </c>
    </row>
    <row r="20" spans="1:25" ht="51" customHeight="1" x14ac:dyDescent="0.25">
      <c r="A20" s="408"/>
      <c r="B20" s="420" t="s">
        <v>93</v>
      </c>
      <c r="C20" s="299" t="s">
        <v>222</v>
      </c>
      <c r="D20" s="49" t="s">
        <v>351</v>
      </c>
      <c r="E20" s="173"/>
      <c r="F20" s="304" t="s">
        <v>359</v>
      </c>
      <c r="G20" s="52" t="str">
        <f>IF(D20="Yes monthy", "Yes",IF(D20="yes annualy", "Yes",IF(D20="yes other periodicity (please indicate how often)","Yes","No")))</f>
        <v>No</v>
      </c>
    </row>
    <row r="21" spans="1:25" s="6" customFormat="1" ht="77.25" customHeight="1" thickBot="1" x14ac:dyDescent="0.3">
      <c r="A21" s="409"/>
      <c r="B21" s="421"/>
      <c r="C21" s="305" t="s">
        <v>223</v>
      </c>
      <c r="D21" s="291"/>
      <c r="E21" s="174"/>
      <c r="F21" s="304" t="s">
        <v>409</v>
      </c>
      <c r="G21" s="52" t="str">
        <f t="shared" si="0"/>
        <v xml:space="preserve">No </v>
      </c>
      <c r="I21" s="298"/>
      <c r="J21" s="298"/>
      <c r="K21" s="298"/>
      <c r="L21" s="298"/>
      <c r="M21" s="298"/>
      <c r="N21" s="298"/>
      <c r="O21" s="298"/>
      <c r="P21" s="298"/>
      <c r="Q21" s="298"/>
      <c r="R21" s="298"/>
      <c r="S21" s="298"/>
      <c r="T21" s="298"/>
      <c r="U21" s="298"/>
      <c r="V21" s="298"/>
      <c r="W21" s="298"/>
      <c r="X21" s="298"/>
      <c r="Y21" s="298"/>
    </row>
    <row r="22" spans="1:25" s="6" customFormat="1" ht="42" thickTop="1" x14ac:dyDescent="0.25">
      <c r="A22" s="422" t="s">
        <v>101</v>
      </c>
      <c r="B22" s="426" t="s">
        <v>95</v>
      </c>
      <c r="C22" s="306" t="s">
        <v>456</v>
      </c>
      <c r="D22" s="175" t="str">
        <f>'Application form'!D32</f>
        <v>No</v>
      </c>
      <c r="E22" s="266"/>
      <c r="F22" s="322" t="str">
        <f>IF(D22="yes","Instalations of relevant appliances during the award period shall comply with this criterion.The applicant shall inform the competent body in the future about  installation of relevant appliances during the award period"," ")</f>
        <v xml:space="preserve"> </v>
      </c>
      <c r="G22" s="52" t="str">
        <f>IF(D22="Yes", "The criterion isn't applicable","answer following questions on renewal")</f>
        <v>answer following questions on renewal</v>
      </c>
      <c r="I22" s="298"/>
      <c r="J22" s="298"/>
      <c r="K22" s="298"/>
      <c r="L22" s="298"/>
      <c r="M22" s="298"/>
      <c r="N22" s="298"/>
      <c r="O22" s="298"/>
      <c r="P22" s="298"/>
      <c r="Q22" s="298"/>
      <c r="R22" s="298"/>
      <c r="S22" s="298"/>
      <c r="T22" s="298"/>
      <c r="U22" s="298"/>
      <c r="V22" s="298"/>
      <c r="W22" s="298"/>
      <c r="X22" s="298"/>
      <c r="Y22" s="298"/>
    </row>
    <row r="23" spans="1:25" s="6" customFormat="1" ht="72.75" customHeight="1" x14ac:dyDescent="0.25">
      <c r="A23" s="423"/>
      <c r="B23" s="426"/>
      <c r="C23" s="398" t="s">
        <v>458</v>
      </c>
      <c r="D23" s="400" t="s">
        <v>377</v>
      </c>
      <c r="E23" s="402"/>
      <c r="F23" s="324" t="s">
        <v>468</v>
      </c>
      <c r="G23" s="396" t="str">
        <f>IF(D22="yes","The criterion isn't applicable",IF(D23="Yes (space heaters not heat pump or biomass boilers)","Yes",IF(D23="Yes (heat pump)","Yes",IF(D23="Yes (biomass boiler)","Yes",IF(D23="Not applicable","The criterion isn't applicable","No")))))</f>
        <v>The criterion isn't applicable</v>
      </c>
      <c r="I23" s="298"/>
      <c r="J23" s="298"/>
      <c r="K23" s="298"/>
      <c r="L23" s="298"/>
      <c r="M23" s="298"/>
      <c r="N23" s="298"/>
      <c r="O23" s="298"/>
      <c r="P23" s="298"/>
      <c r="Q23" s="298"/>
      <c r="R23" s="298"/>
      <c r="S23" s="298"/>
      <c r="T23" s="298"/>
      <c r="U23" s="298"/>
      <c r="V23" s="298"/>
      <c r="W23" s="298"/>
      <c r="X23" s="298"/>
      <c r="Y23" s="298"/>
    </row>
    <row r="24" spans="1:25" s="6" customFormat="1" ht="129.75" customHeight="1" x14ac:dyDescent="0.25">
      <c r="A24" s="423"/>
      <c r="B24" s="426"/>
      <c r="C24" s="399"/>
      <c r="D24" s="401"/>
      <c r="E24" s="403"/>
      <c r="F24" s="334" t="str">
        <f>IF(D23="Yes (space heaters not heat pump or biomass boilers)","OR copy of the EU Ecolabel certificate or a copy of the label on the package showing that it was awarded in accordance with Decision 2014/314/EU OR copy of the type I label certificate or a copy of the label on the package",IF(D23="Yes (heat pump)","OR copy of the type I label certificate or a copy of the label on the package",IF(D23="Yes (biomass boiler)","OR copy of the type I label certificate or a copy of the label on the package"," ")))</f>
        <v xml:space="preserve"> </v>
      </c>
      <c r="G24" s="397"/>
      <c r="I24" s="298"/>
      <c r="J24" s="298"/>
      <c r="K24" s="298"/>
      <c r="L24" s="298"/>
      <c r="M24" s="298"/>
      <c r="N24" s="298"/>
      <c r="O24" s="298"/>
      <c r="P24" s="298"/>
      <c r="Q24" s="298"/>
      <c r="R24" s="298"/>
      <c r="S24" s="298"/>
      <c r="T24" s="298"/>
      <c r="U24" s="298"/>
      <c r="V24" s="298"/>
      <c r="W24" s="298"/>
      <c r="X24" s="298"/>
      <c r="Y24" s="298"/>
    </row>
    <row r="25" spans="1:25" s="6" customFormat="1" ht="91.5" customHeight="1" x14ac:dyDescent="0.25">
      <c r="A25" s="423"/>
      <c r="B25" s="426"/>
      <c r="C25" s="296" t="s">
        <v>457</v>
      </c>
      <c r="D25" s="323"/>
      <c r="E25" s="266"/>
      <c r="F25" s="325" t="s">
        <v>462</v>
      </c>
      <c r="G25" s="52" t="str">
        <f>IF(D22="yes","The criterion isn't applicable",IF(D25="Yes", "Yes",IF(D25="Not applicable","The criterion isn't applicable", "No")))</f>
        <v>No</v>
      </c>
      <c r="I25" s="298"/>
      <c r="J25" s="298"/>
      <c r="K25" s="298"/>
      <c r="L25" s="298"/>
      <c r="M25" s="298"/>
      <c r="N25" s="298"/>
      <c r="O25" s="298"/>
      <c r="P25" s="298"/>
      <c r="Q25" s="298"/>
      <c r="R25" s="298"/>
      <c r="S25" s="298"/>
      <c r="T25" s="298"/>
      <c r="U25" s="298"/>
      <c r="V25" s="298"/>
      <c r="W25" s="298"/>
      <c r="X25" s="298"/>
      <c r="Y25" s="298"/>
    </row>
    <row r="26" spans="1:25" s="6" customFormat="1" ht="212.25" customHeight="1" x14ac:dyDescent="0.25">
      <c r="A26" s="423"/>
      <c r="B26" s="426"/>
      <c r="C26" s="296" t="s">
        <v>459</v>
      </c>
      <c r="D26" s="323"/>
      <c r="E26" s="266"/>
      <c r="F26" s="279" t="s">
        <v>463</v>
      </c>
      <c r="G26" s="52" t="str">
        <f>IF(D22="yes","The criterion isn't applicable",IF(D26="Yes (please specify)","Yes",IF(D26="Not applicable","The criterion isn't applicable","No")))</f>
        <v>No</v>
      </c>
      <c r="I26" s="298"/>
      <c r="J26" s="298"/>
      <c r="K26" s="298"/>
      <c r="L26" s="298"/>
      <c r="M26" s="298"/>
      <c r="N26" s="298"/>
      <c r="O26" s="298"/>
      <c r="P26" s="298"/>
      <c r="Q26" s="298"/>
      <c r="R26" s="298"/>
      <c r="S26" s="298"/>
      <c r="T26" s="298"/>
      <c r="U26" s="298"/>
      <c r="V26" s="298"/>
      <c r="W26" s="298"/>
      <c r="X26" s="298"/>
      <c r="Y26" s="298"/>
    </row>
    <row r="27" spans="1:25" s="6" customFormat="1" ht="30.75" customHeight="1" x14ac:dyDescent="0.25">
      <c r="A27" s="423"/>
      <c r="B27" s="426"/>
      <c r="C27" s="306" t="s">
        <v>267</v>
      </c>
      <c r="D27" s="323" t="s">
        <v>352</v>
      </c>
      <c r="E27" s="293"/>
      <c r="F27" s="412" t="s">
        <v>460</v>
      </c>
      <c r="G27" s="51" t="str">
        <f>IF(D27="No", "The criterion isn't applicable","The criterion is applicable")</f>
        <v>The criterion is applicable</v>
      </c>
      <c r="I27" s="298"/>
      <c r="J27" s="298"/>
      <c r="K27" s="298"/>
      <c r="L27" s="298"/>
      <c r="M27" s="298"/>
      <c r="N27" s="298"/>
      <c r="O27" s="298"/>
      <c r="P27" s="298"/>
      <c r="Q27" s="298"/>
      <c r="R27" s="298"/>
      <c r="S27" s="298"/>
      <c r="T27" s="298"/>
      <c r="U27" s="298"/>
      <c r="V27" s="298"/>
      <c r="W27" s="298"/>
      <c r="X27" s="298"/>
      <c r="Y27" s="298"/>
    </row>
    <row r="28" spans="1:25" s="6" customFormat="1" ht="63.75" customHeight="1" x14ac:dyDescent="0.25">
      <c r="A28" s="423"/>
      <c r="B28" s="426"/>
      <c r="C28" s="299" t="str">
        <f>IF(D27="Yes","Do you declare that the existing cogeneration units comply with the definition of high efficiency in Directive 2004/8/EC or in Directive 2012/27/EU?", " ")</f>
        <v>Do you declare that the existing cogeneration units comply with the definition of high efficiency in Directive 2004/8/EC or in Directive 2012/27/EU?</v>
      </c>
      <c r="D28" s="323" t="s">
        <v>352</v>
      </c>
      <c r="E28" s="293"/>
      <c r="F28" s="413"/>
      <c r="G28" s="52" t="str">
        <f>IF(G27="the criterion isn't applicable","the criterion isn't applicable",IF(D28="Yes","Yes","No "))</f>
        <v>Yes</v>
      </c>
      <c r="I28" s="298"/>
      <c r="J28" s="298"/>
      <c r="K28" s="298"/>
      <c r="L28" s="298"/>
      <c r="M28" s="298"/>
      <c r="N28" s="298"/>
      <c r="O28" s="298"/>
      <c r="P28" s="298"/>
      <c r="Q28" s="298"/>
      <c r="R28" s="298"/>
      <c r="S28" s="298"/>
      <c r="T28" s="298"/>
      <c r="U28" s="298"/>
      <c r="V28" s="298"/>
      <c r="W28" s="298"/>
      <c r="X28" s="298"/>
      <c r="Y28" s="298"/>
    </row>
    <row r="29" spans="1:25" s="6" customFormat="1" ht="30" customHeight="1" x14ac:dyDescent="0.25">
      <c r="A29" s="423"/>
      <c r="B29" s="426"/>
      <c r="C29" s="307" t="s">
        <v>391</v>
      </c>
      <c r="D29" s="323" t="s">
        <v>352</v>
      </c>
      <c r="E29" s="293"/>
      <c r="F29" s="412" t="s">
        <v>461</v>
      </c>
      <c r="G29" s="51" t="str">
        <f>IF(D29="No", "The criterion isn't applicable","The criterion is applicable")</f>
        <v>The criterion is applicable</v>
      </c>
      <c r="I29" s="298"/>
      <c r="J29" s="298"/>
      <c r="K29" s="298"/>
      <c r="L29" s="298"/>
      <c r="M29" s="298"/>
      <c r="N29" s="298"/>
      <c r="O29" s="298"/>
      <c r="P29" s="298"/>
      <c r="Q29" s="298"/>
      <c r="R29" s="298"/>
      <c r="S29" s="298"/>
      <c r="T29" s="298"/>
      <c r="U29" s="298"/>
      <c r="V29" s="298"/>
      <c r="W29" s="298"/>
      <c r="X29" s="298"/>
      <c r="Y29" s="298"/>
    </row>
    <row r="30" spans="1:25" s="6" customFormat="1" ht="56.25" customHeight="1" x14ac:dyDescent="0.25">
      <c r="A30" s="423"/>
      <c r="B30" s="427"/>
      <c r="C30" s="299" t="str">
        <f>IF(D29="yes","Do you declare that existing hot-water boilers fired with liquid or gaseous fuels as defined in Directive 92/42/EEC comply with efficiency standards at least equivalent to three stars as stated in the Directive?"," ")</f>
        <v>Do you declare that existing hot-water boilers fired with liquid or gaseous fuels as defined in Directive 92/42/EEC comply with efficiency standards at least equivalent to three stars as stated in the Directive?</v>
      </c>
      <c r="D30" s="49" t="s">
        <v>351</v>
      </c>
      <c r="E30" s="49"/>
      <c r="F30" s="433"/>
      <c r="G30" s="52" t="str">
        <f>IF(G29="the criterion isn't applicable","the criterion isn't applicable",IF(D30="Yes","Yes","No "))</f>
        <v xml:space="preserve">No </v>
      </c>
      <c r="I30" s="298"/>
      <c r="J30" s="298"/>
      <c r="K30" s="298"/>
      <c r="L30" s="298"/>
      <c r="M30" s="298"/>
      <c r="N30" s="298"/>
      <c r="O30" s="298"/>
      <c r="P30" s="298"/>
      <c r="Q30" s="298"/>
      <c r="R30" s="298"/>
      <c r="S30" s="298"/>
      <c r="T30" s="298"/>
      <c r="U30" s="298"/>
      <c r="V30" s="298"/>
      <c r="W30" s="298"/>
      <c r="X30" s="298"/>
      <c r="Y30" s="298"/>
    </row>
    <row r="31" spans="1:25" s="6" customFormat="1" ht="69" customHeight="1" x14ac:dyDescent="0.25">
      <c r="A31" s="423"/>
      <c r="B31" s="425"/>
      <c r="C31" s="299" t="str">
        <f>IF(D30="no",("Do you declare that the efficiency of boilers complies with the manufacturer's instructions and with national and local legislation on efficiency, but for such existing boilers (with the exception of biomass boilers) isn't the efficiency lower than 88%?")," ")</f>
        <v>Do you declare that the efficiency of boilers complies with the manufacturer's instructions and with national and local legislation on efficiency, but for such existing boilers (with the exception of biomass boilers) isn't the efficiency lower than 88%?</v>
      </c>
      <c r="D31" s="49"/>
      <c r="E31" s="49"/>
      <c r="F31" s="413"/>
      <c r="G31" s="52" t="str">
        <f>IF(G29="the criterion isn't applicable","the criterion isn't applicable",IF(D31="Yes","Yes","No "))</f>
        <v xml:space="preserve">No </v>
      </c>
      <c r="I31" s="298"/>
      <c r="J31" s="298"/>
      <c r="K31" s="298"/>
      <c r="L31" s="298"/>
      <c r="M31" s="298"/>
      <c r="N31" s="298"/>
      <c r="O31" s="298"/>
      <c r="P31" s="298"/>
      <c r="Q31" s="298"/>
      <c r="R31" s="298"/>
      <c r="S31" s="298"/>
      <c r="T31" s="298"/>
      <c r="U31" s="298"/>
      <c r="V31" s="298"/>
      <c r="W31" s="298"/>
      <c r="X31" s="298"/>
      <c r="Y31" s="298"/>
    </row>
    <row r="32" spans="1:25" s="6" customFormat="1" ht="41.4" x14ac:dyDescent="0.25">
      <c r="A32" s="423"/>
      <c r="B32" s="418" t="s">
        <v>96</v>
      </c>
      <c r="C32" s="307" t="s">
        <v>456</v>
      </c>
      <c r="D32" s="49" t="str">
        <f>'Application form'!D32</f>
        <v>No</v>
      </c>
      <c r="E32" s="318"/>
      <c r="F32" s="321" t="str">
        <f>IF(D32="yes","Instalations of relevant appliances during the award period shall comply with this criterion.The applicant shall inform the competent body in the future about  installation of relevant appliances during the award period"," ")</f>
        <v xml:space="preserve"> </v>
      </c>
      <c r="G32" s="51" t="str">
        <f>IF(D32="Yes", "The criterion isn't applicable","answer following questions on renewal")</f>
        <v>answer following questions on renewal</v>
      </c>
      <c r="I32" s="298"/>
      <c r="J32" s="298"/>
      <c r="K32" s="298"/>
      <c r="L32" s="298"/>
      <c r="M32" s="298"/>
      <c r="N32" s="298"/>
      <c r="O32" s="298"/>
      <c r="P32" s="298"/>
      <c r="Q32" s="298"/>
      <c r="R32" s="298"/>
      <c r="S32" s="298"/>
      <c r="T32" s="298"/>
      <c r="U32" s="298"/>
      <c r="V32" s="298"/>
      <c r="W32" s="298"/>
      <c r="X32" s="298"/>
      <c r="Y32" s="298"/>
    </row>
    <row r="33" spans="1:25" s="6" customFormat="1" ht="65.25" customHeight="1" x14ac:dyDescent="0.25">
      <c r="A33" s="423"/>
      <c r="B33" s="419"/>
      <c r="C33" s="299" t="s">
        <v>476</v>
      </c>
      <c r="D33" s="49" t="s">
        <v>351</v>
      </c>
      <c r="E33" s="266"/>
      <c r="F33" s="309" t="s">
        <v>268</v>
      </c>
      <c r="G33" s="51" t="str">
        <f>IF(G32="the criterion isn't applicable","the criterion isn't applicable",IF(D33="Yes","Yes","No "))</f>
        <v xml:space="preserve">No </v>
      </c>
      <c r="I33" s="298"/>
      <c r="J33" s="298"/>
      <c r="K33" s="298"/>
      <c r="L33" s="298"/>
      <c r="M33" s="298"/>
      <c r="N33" s="298"/>
      <c r="O33" s="298"/>
      <c r="P33" s="298"/>
      <c r="Q33" s="298"/>
      <c r="R33" s="298"/>
      <c r="S33" s="298"/>
      <c r="T33" s="298"/>
      <c r="U33" s="298"/>
      <c r="V33" s="298"/>
      <c r="W33" s="298"/>
      <c r="X33" s="298"/>
      <c r="Y33" s="298"/>
    </row>
    <row r="34" spans="1:25" s="6" customFormat="1" ht="132" x14ac:dyDescent="0.25">
      <c r="A34" s="423"/>
      <c r="B34" s="427" t="s">
        <v>97</v>
      </c>
      <c r="C34" s="299" t="s">
        <v>269</v>
      </c>
      <c r="D34" s="49" t="s">
        <v>351</v>
      </c>
      <c r="E34" s="49"/>
      <c r="F34" s="330" t="s">
        <v>270</v>
      </c>
      <c r="G34" s="51" t="str">
        <f>IF(D34="Yes", "The criterion isn't applicable","The criterion is applicable")</f>
        <v>The criterion is applicable</v>
      </c>
      <c r="I34" s="298"/>
      <c r="J34" s="298"/>
      <c r="K34" s="298"/>
      <c r="L34" s="298"/>
      <c r="M34" s="298"/>
      <c r="N34" s="298"/>
      <c r="O34" s="298"/>
      <c r="P34" s="298"/>
      <c r="Q34" s="298"/>
      <c r="R34" s="298"/>
      <c r="S34" s="298"/>
      <c r="T34" s="298"/>
      <c r="U34" s="298"/>
      <c r="V34" s="298"/>
      <c r="W34" s="298"/>
      <c r="X34" s="298"/>
      <c r="Y34" s="298"/>
    </row>
    <row r="35" spans="1:25" s="6" customFormat="1" ht="64.5" customHeight="1" x14ac:dyDescent="0.25">
      <c r="A35" s="423"/>
      <c r="B35" s="427"/>
      <c r="C35" s="299" t="s">
        <v>271</v>
      </c>
      <c r="D35" s="49" t="s">
        <v>352</v>
      </c>
      <c r="E35" s="319" t="str">
        <f>IF(D35="Yes","In maximum of 2 years from the date of the EU Ecolabel licence award at least 80% of all lighting in the tourist accommodation shall have at least an energy efficiency of Class A"," ")</f>
        <v>In maximum of 2 years from the date of the EU Ecolabel licence award at least 80% of all lighting in the tourist accommodation shall have at least an energy efficiency of Class A</v>
      </c>
      <c r="F35" s="412" t="s">
        <v>272</v>
      </c>
      <c r="G35" s="51" t="str">
        <f>IF(D35="Yes", "Yes", "No " )</f>
        <v>Yes</v>
      </c>
      <c r="I35" s="298"/>
      <c r="J35" s="298"/>
      <c r="K35" s="298"/>
      <c r="L35" s="298"/>
      <c r="M35" s="298"/>
      <c r="N35" s="298"/>
      <c r="O35" s="298"/>
      <c r="P35" s="298"/>
      <c r="Q35" s="298"/>
      <c r="R35" s="298"/>
      <c r="S35" s="298"/>
      <c r="T35" s="298"/>
      <c r="U35" s="298"/>
      <c r="V35" s="298"/>
      <c r="W35" s="298"/>
      <c r="X35" s="298"/>
      <c r="Y35" s="298"/>
    </row>
    <row r="36" spans="1:25" s="6" customFormat="1" ht="69" customHeight="1" x14ac:dyDescent="0.25">
      <c r="A36" s="423"/>
      <c r="B36" s="427"/>
      <c r="C36" s="299" t="s">
        <v>273</v>
      </c>
      <c r="D36" s="49" t="s">
        <v>352</v>
      </c>
      <c r="E36" s="319" t="str">
        <f>IF(D36="Yes", "In maximum of 2 years from the date of the EU Ecolabel licence award the 100% of lighting that is situated where the lamps are likely to be turned on for more than five hours a day shall have at least an energy efficiency of Class A"," ")</f>
        <v>In maximum of 2 years from the date of the EU Ecolabel licence award the 100% of lighting that is situated where the lamps are likely to be turned on for more than five hours a day shall have at least an energy efficiency of Class A</v>
      </c>
      <c r="F36" s="433"/>
      <c r="G36" s="51" t="str">
        <f t="shared" ref="G36:G38" si="1">IF(D36="Yes", "Yes", "No " )</f>
        <v>Yes</v>
      </c>
      <c r="I36" s="298"/>
      <c r="J36" s="298"/>
      <c r="K36" s="298"/>
      <c r="L36" s="298"/>
      <c r="M36" s="298"/>
      <c r="N36" s="298"/>
      <c r="O36" s="298"/>
      <c r="P36" s="298"/>
      <c r="Q36" s="298"/>
      <c r="R36" s="298"/>
      <c r="S36" s="298"/>
      <c r="T36" s="298"/>
      <c r="U36" s="298"/>
      <c r="V36" s="298"/>
      <c r="W36" s="298"/>
      <c r="X36" s="298"/>
      <c r="Y36" s="298"/>
    </row>
    <row r="37" spans="1:25" s="6" customFormat="1" ht="51" customHeight="1" x14ac:dyDescent="0.25">
      <c r="A37" s="423"/>
      <c r="B37" s="425" t="s">
        <v>98</v>
      </c>
      <c r="C37" s="299" t="s">
        <v>274</v>
      </c>
      <c r="D37" s="49"/>
      <c r="E37" s="49"/>
      <c r="F37" s="412" t="s">
        <v>360</v>
      </c>
      <c r="G37" s="51" t="str">
        <f t="shared" si="1"/>
        <v xml:space="preserve">No </v>
      </c>
      <c r="I37" s="298"/>
      <c r="J37" s="298"/>
      <c r="K37" s="298"/>
      <c r="L37" s="298"/>
      <c r="M37" s="298"/>
      <c r="N37" s="298"/>
      <c r="O37" s="298"/>
      <c r="P37" s="298"/>
      <c r="Q37" s="298"/>
      <c r="R37" s="298"/>
      <c r="S37" s="298"/>
      <c r="T37" s="298"/>
      <c r="U37" s="298"/>
      <c r="V37" s="298"/>
      <c r="W37" s="298"/>
      <c r="X37" s="298"/>
      <c r="Y37" s="298"/>
    </row>
    <row r="38" spans="1:25" s="6" customFormat="1" ht="40.5" customHeight="1" x14ac:dyDescent="0.25">
      <c r="A38" s="423"/>
      <c r="B38" s="426"/>
      <c r="C38" s="299" t="s">
        <v>275</v>
      </c>
      <c r="D38" s="49"/>
      <c r="E38" s="49"/>
      <c r="F38" s="413"/>
      <c r="G38" s="51" t="str">
        <f t="shared" si="1"/>
        <v xml:space="preserve">No </v>
      </c>
      <c r="I38" s="298"/>
      <c r="J38" s="298"/>
      <c r="K38" s="298"/>
      <c r="L38" s="298"/>
      <c r="M38" s="298"/>
      <c r="N38" s="298"/>
      <c r="O38" s="298"/>
      <c r="P38" s="298"/>
      <c r="Q38" s="298"/>
      <c r="R38" s="298"/>
      <c r="S38" s="298"/>
      <c r="T38" s="298"/>
      <c r="U38" s="298"/>
      <c r="V38" s="298"/>
      <c r="W38" s="298"/>
      <c r="X38" s="298"/>
      <c r="Y38" s="298"/>
    </row>
    <row r="39" spans="1:25" s="6" customFormat="1" ht="40.5" customHeight="1" x14ac:dyDescent="0.25">
      <c r="A39" s="423"/>
      <c r="B39" s="430" t="s">
        <v>99</v>
      </c>
      <c r="C39" s="299" t="s">
        <v>392</v>
      </c>
      <c r="D39" s="49" t="s">
        <v>351</v>
      </c>
      <c r="E39" s="49"/>
      <c r="F39" s="308"/>
      <c r="G39" s="51" t="str">
        <f>IF(D39="Yes", "The criterion isn't applicable","The criterion is applicable")</f>
        <v>The criterion is applicable</v>
      </c>
      <c r="I39" s="298"/>
      <c r="J39" s="298"/>
      <c r="K39" s="298"/>
      <c r="L39" s="298"/>
      <c r="M39" s="298"/>
      <c r="N39" s="298"/>
      <c r="O39" s="298"/>
      <c r="P39" s="298"/>
      <c r="Q39" s="298"/>
      <c r="R39" s="298"/>
      <c r="S39" s="298"/>
      <c r="T39" s="298"/>
      <c r="U39" s="298"/>
      <c r="V39" s="298"/>
      <c r="W39" s="298"/>
      <c r="X39" s="298"/>
      <c r="Y39" s="298"/>
    </row>
    <row r="40" spans="1:25" s="6" customFormat="1" ht="41.4" x14ac:dyDescent="0.25">
      <c r="A40" s="423"/>
      <c r="B40" s="431"/>
      <c r="C40" s="307" t="s">
        <v>456</v>
      </c>
      <c r="D40" s="49" t="str">
        <f>'Application form'!D32</f>
        <v>No</v>
      </c>
      <c r="E40" s="49"/>
      <c r="F40" s="321" t="str">
        <f>IF(D40="yes","Instalations of relevant appliances during the award period shall comply with this criterion.The applicant shall inform the competent body in the future about  installation of relevant appliances during the award period"," ")</f>
        <v xml:space="preserve"> </v>
      </c>
      <c r="G40" s="51" t="str">
        <f>IF(D39="yes", "The criterion isn't applicable","answer following questions on renewal")</f>
        <v>answer following questions on renewal</v>
      </c>
      <c r="I40" s="298"/>
      <c r="J40" s="298"/>
      <c r="K40" s="298"/>
      <c r="L40" s="298"/>
      <c r="M40" s="298"/>
      <c r="N40" s="298"/>
      <c r="O40" s="298"/>
      <c r="P40" s="298"/>
      <c r="Q40" s="298"/>
      <c r="R40" s="298"/>
      <c r="S40" s="298"/>
      <c r="T40" s="298"/>
      <c r="U40" s="298"/>
      <c r="V40" s="298"/>
      <c r="W40" s="298"/>
      <c r="X40" s="298"/>
      <c r="Y40" s="298"/>
    </row>
    <row r="41" spans="1:25" s="6" customFormat="1" ht="32.25" customHeight="1" x14ac:dyDescent="0.25">
      <c r="A41" s="423"/>
      <c r="B41" s="431"/>
      <c r="C41" s="299" t="s">
        <v>411</v>
      </c>
      <c r="D41" s="49" t="s">
        <v>352</v>
      </c>
      <c r="E41" s="49"/>
      <c r="F41" s="433" t="s">
        <v>464</v>
      </c>
      <c r="G41" s="51" t="str">
        <f>IF(D40="Yes", "The criterion isn't applicable",IF(D41="Yes", "Yes", "No "))</f>
        <v>Yes</v>
      </c>
      <c r="I41" s="298"/>
      <c r="J41" s="298"/>
      <c r="K41" s="298"/>
      <c r="L41" s="298"/>
      <c r="M41" s="298"/>
      <c r="N41" s="298"/>
      <c r="O41" s="298"/>
      <c r="P41" s="298"/>
      <c r="Q41" s="298"/>
      <c r="R41" s="298"/>
      <c r="S41" s="298"/>
      <c r="T41" s="298"/>
      <c r="U41" s="298"/>
      <c r="V41" s="298"/>
      <c r="W41" s="298"/>
      <c r="X41" s="298"/>
      <c r="Y41" s="298"/>
    </row>
    <row r="42" spans="1:25" s="6" customFormat="1" ht="84" customHeight="1" x14ac:dyDescent="0.25">
      <c r="A42" s="423"/>
      <c r="B42" s="432"/>
      <c r="C42" s="299" t="s">
        <v>455</v>
      </c>
      <c r="D42" s="49" t="s">
        <v>352</v>
      </c>
      <c r="E42" s="134"/>
      <c r="F42" s="413"/>
      <c r="G42" s="51" t="str">
        <f>IF(D40="Yes", "The criterion isn't applicable",IF(D42="Yes", "Yes", "No "))</f>
        <v>Yes</v>
      </c>
      <c r="I42" s="298"/>
      <c r="J42" s="298"/>
      <c r="K42" s="298"/>
      <c r="L42" s="298"/>
      <c r="M42" s="298"/>
      <c r="N42" s="298"/>
      <c r="O42" s="298"/>
      <c r="P42" s="298"/>
      <c r="Q42" s="298"/>
      <c r="R42" s="298"/>
      <c r="S42" s="298"/>
      <c r="T42" s="298"/>
      <c r="U42" s="298"/>
      <c r="V42" s="298"/>
      <c r="W42" s="298"/>
      <c r="X42" s="298"/>
      <c r="Y42" s="298"/>
    </row>
    <row r="43" spans="1:25" ht="69" x14ac:dyDescent="0.25">
      <c r="A43" s="423"/>
      <c r="B43" s="290" t="s">
        <v>100</v>
      </c>
      <c r="C43" s="299" t="s">
        <v>276</v>
      </c>
      <c r="D43" s="49" t="s">
        <v>352</v>
      </c>
      <c r="E43" s="134"/>
      <c r="F43" s="309"/>
      <c r="G43" s="52" t="str">
        <f>IF(D43="Yes", "Yes", "No " )</f>
        <v>Yes</v>
      </c>
    </row>
    <row r="44" spans="1:25" ht="41.4" x14ac:dyDescent="0.25">
      <c r="A44" s="423"/>
      <c r="B44" s="418" t="s">
        <v>102</v>
      </c>
      <c r="C44" s="299" t="s">
        <v>477</v>
      </c>
      <c r="D44" s="339" t="s">
        <v>487</v>
      </c>
      <c r="E44" s="176"/>
      <c r="F44" s="297" t="str">
        <f>IF(D44="No","Documentary evidence of the lack of access to suppliers of green tariff and unbundled GOs", " ")</f>
        <v xml:space="preserve"> </v>
      </c>
      <c r="G44" s="51" t="str">
        <f>IF(D44="Yes (suppliers of individual green tariffs offering at least 50% of electricity from RES or suppliers of separate GOs certificates)","The criterion is applicable, continue to answer C45",IF(D44="Yes (At least 5 suppliers of individual green tariffs offering 100% of electricity from RES)","The criterion is applicable, continue to answer C46",IF(D44="Yes (both situations above)","The criterion is applicable, continue to answer C46","The criterion isn't applicable")))</f>
        <v>The criterion is applicable, continue to answer C46</v>
      </c>
      <c r="H44" s="6" t="s">
        <v>21</v>
      </c>
      <c r="Y44" s="310"/>
    </row>
    <row r="45" spans="1:25" ht="57" customHeight="1" x14ac:dyDescent="0.25">
      <c r="A45" s="423"/>
      <c r="B45" s="415"/>
      <c r="C45" s="398" t="str">
        <f>IF(D44="Yes (suppliers of individual green tariffs offering at least 50% of electricity from RES or suppliers of separate GOs certificates)","Do you declare that, for the externaly procured electricity, the tourist accommodation has a contract/s with a supplier/s which provides 50% of electricity from renewable energy sources?"," ")</f>
        <v xml:space="preserve"> </v>
      </c>
      <c r="D45" s="400" t="s">
        <v>484</v>
      </c>
      <c r="E45" s="428"/>
      <c r="F45" s="328" t="str">
        <f>IF(D45="Yes by individual electricity tariff","-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5" s="396" t="str">
        <f>IF(D44="No","The criterion isn't applicable",IF(D45="Yes by individual electricity tariff","Yes",IF(D45="Yes by unbundled purchase of guarantees of origin (GOs)","Yes","No")))</f>
        <v>Yes</v>
      </c>
      <c r="Y45" s="310"/>
    </row>
    <row r="46" spans="1:25" ht="81" customHeight="1" x14ac:dyDescent="0.25">
      <c r="A46" s="423"/>
      <c r="B46" s="415"/>
      <c r="C46" s="399"/>
      <c r="D46" s="401"/>
      <c r="E46" s="429"/>
      <c r="F46" s="329" t="str">
        <f>IF(D45="Yes by unbundled purchase of guarantees of origin (Gos)","- List of green electricity suppliers
- Electricity contract of the regular supplier
- Contract of the GOs supplier
- Estimation of the percentage of the total electricity consumption covered by the GOs
- Declaration from the GOs supplier"," ")</f>
        <v xml:space="preserve"> </v>
      </c>
      <c r="G46" s="397"/>
      <c r="Y46" s="310"/>
    </row>
    <row r="47" spans="1:25" ht="94.5" customHeight="1" x14ac:dyDescent="0.25">
      <c r="A47" s="423"/>
      <c r="B47" s="415"/>
      <c r="C47" s="296" t="str">
        <f>IF(D44="Yes (At least 5 suppliers of individual green tariffs offering 100% of electricity from RES)","Do you declare that, for the externaly procured electricity, the tourist accommodation has a contract with a supplier which provides 100% of electricity from renewable energy sources through an individual green tariff?",IF(D44="Yes (both situations above)","Do you declare that, for the externaly procured electricity, the tourist accommodation has a contract with a supplier which provides 100% of electricity from renewable energy sources through an individual green tariff?",""))</f>
        <v>Do you declare that, for the externaly procured electricity, the tourist accommodation has a contract with a supplier which provides 100% of electricity from renewable energy sources through an individual green tariff?</v>
      </c>
      <c r="D47" s="49" t="s">
        <v>352</v>
      </c>
      <c r="E47" s="177"/>
      <c r="F47" s="309" t="str">
        <f>IF(D47="Yes","-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7" s="52" t="str">
        <f>IF(D44="No","The criterion isn't applicable",IF(D47="Yes", "Yes", "No "))</f>
        <v>Yes</v>
      </c>
      <c r="Y47" s="310"/>
    </row>
    <row r="48" spans="1:25" ht="27.6" x14ac:dyDescent="0.25">
      <c r="A48" s="423"/>
      <c r="B48" s="434" t="s">
        <v>103</v>
      </c>
      <c r="C48" s="299" t="s">
        <v>71</v>
      </c>
      <c r="D48" s="49" t="s">
        <v>352</v>
      </c>
      <c r="E48" s="132"/>
      <c r="F48" s="311"/>
      <c r="G48" s="51" t="str">
        <f>IF(D48="Yes", "The criterion is applicable","The criterion isn't applicable")</f>
        <v>The criterion is applicable</v>
      </c>
      <c r="H48" s="312"/>
    </row>
    <row r="49" spans="1:8" ht="41.25" customHeight="1" x14ac:dyDescent="0.25">
      <c r="A49" s="423"/>
      <c r="B49" s="411"/>
      <c r="C49" s="313" t="s">
        <v>72</v>
      </c>
      <c r="D49" s="291" t="s">
        <v>351</v>
      </c>
      <c r="E49" s="178"/>
      <c r="F49" s="412" t="s">
        <v>381</v>
      </c>
      <c r="G49" s="51" t="str">
        <f>IF(G48="the criterion isn't applicable","the criterion isn't applicable",IF(D49="Yes", "Yes", "No " ))</f>
        <v xml:space="preserve">No </v>
      </c>
      <c r="H49" s="312"/>
    </row>
    <row r="50" spans="1:8" ht="53.25" customHeight="1" thickBot="1" x14ac:dyDescent="0.3">
      <c r="A50" s="423"/>
      <c r="B50" s="420"/>
      <c r="C50" s="314" t="s">
        <v>238</v>
      </c>
      <c r="D50" s="320" t="s">
        <v>352</v>
      </c>
      <c r="E50" s="174"/>
      <c r="F50" s="424"/>
      <c r="G50" s="133" t="str">
        <f>IF(G48="the criterion isn't applicable","the criterion isn't applicable",IF(D50="Yes", "Yes", "No " ))</f>
        <v>Yes</v>
      </c>
    </row>
    <row r="51" spans="1:8" ht="106.2" thickTop="1" x14ac:dyDescent="0.25">
      <c r="A51" s="453" t="s">
        <v>110</v>
      </c>
      <c r="B51" s="294" t="s">
        <v>107</v>
      </c>
      <c r="C51" s="296" t="s">
        <v>105</v>
      </c>
      <c r="D51" s="49"/>
      <c r="E51" s="49"/>
      <c r="F51" s="297" t="s">
        <v>388</v>
      </c>
      <c r="G51" s="51" t="str">
        <f>IF(D51="Yes","Yes",IF(D51="not applicable (please specify the reason)","The criterion isn't applicable","No"))</f>
        <v>No</v>
      </c>
    </row>
    <row r="52" spans="1:8" ht="44.25" customHeight="1" x14ac:dyDescent="0.25">
      <c r="A52" s="454"/>
      <c r="B52" s="414" t="s">
        <v>104</v>
      </c>
      <c r="C52" s="299" t="s">
        <v>277</v>
      </c>
      <c r="D52" s="49" t="s">
        <v>352</v>
      </c>
      <c r="E52" s="49"/>
      <c r="F52" s="300" t="s">
        <v>414</v>
      </c>
      <c r="G52" s="51" t="str">
        <f>IF(D52="Yes", "Yes", "No " )</f>
        <v>Yes</v>
      </c>
    </row>
    <row r="53" spans="1:8" ht="52.8" x14ac:dyDescent="0.25">
      <c r="A53" s="454"/>
      <c r="B53" s="415"/>
      <c r="C53" s="306" t="s">
        <v>456</v>
      </c>
      <c r="D53" s="49" t="str">
        <f>'Application form'!D32</f>
        <v>No</v>
      </c>
      <c r="E53" s="319"/>
      <c r="F53" s="321" t="str">
        <f>IF(D53="no","Instalations of relevant appliances during the award period shall comply with this criterion.The applicant shall inform the competent body in the future about  installation of relevant appliances during the award period"," ")</f>
        <v>Instalations of relevant appliances during the award period shall comply with this criterion.The applicant shall inform the competent body in the future about  installation of relevant appliances during the award period</v>
      </c>
      <c r="G53" s="51" t="str">
        <f>IF(D53="yes", "the criterion isn't applicable","answer following questions on renewal")</f>
        <v>answer following questions on renewal</v>
      </c>
    </row>
    <row r="54" spans="1:8" ht="145.19999999999999" x14ac:dyDescent="0.25">
      <c r="A54" s="454"/>
      <c r="B54" s="415"/>
      <c r="C54" s="296" t="s">
        <v>412</v>
      </c>
      <c r="D54" s="49" t="s">
        <v>351</v>
      </c>
      <c r="E54" s="267"/>
      <c r="F54" s="300" t="s">
        <v>389</v>
      </c>
      <c r="G54" s="51" t="str">
        <f>IF(G53="the criterion isn't applicable","the criterion isn't applicable",IF(D54="Yes","Yes","No "))</f>
        <v xml:space="preserve">No </v>
      </c>
    </row>
    <row r="55" spans="1:8" ht="27.6" x14ac:dyDescent="0.25">
      <c r="A55" s="454"/>
      <c r="B55" s="427" t="s">
        <v>106</v>
      </c>
      <c r="C55" s="299" t="s">
        <v>278</v>
      </c>
      <c r="D55" s="49" t="s">
        <v>351</v>
      </c>
      <c r="E55" s="49"/>
      <c r="F55" s="315"/>
      <c r="G55" s="51" t="str">
        <f>IF(D55="No", "the criterion isn't applicable","the criterion is applicable")</f>
        <v>the criterion isn't applicable</v>
      </c>
    </row>
    <row r="56" spans="1:8" ht="79.2" x14ac:dyDescent="0.25">
      <c r="A56" s="454"/>
      <c r="B56" s="425"/>
      <c r="C56" s="313" t="s">
        <v>279</v>
      </c>
      <c r="D56" s="291"/>
      <c r="E56" s="291"/>
      <c r="F56" s="412" t="s">
        <v>413</v>
      </c>
      <c r="G56" s="51" t="str">
        <f>IF(G55="the criterion isn't applicable","the criterion isn't applicable",IF(D56="Yes", "Yes", "No " ))</f>
        <v>the criterion isn't applicable</v>
      </c>
    </row>
    <row r="57" spans="1:8" ht="31.5" customHeight="1" thickBot="1" x14ac:dyDescent="0.3">
      <c r="A57" s="455"/>
      <c r="B57" s="463"/>
      <c r="C57" s="314" t="s">
        <v>280</v>
      </c>
      <c r="D57" s="107"/>
      <c r="E57" s="174"/>
      <c r="F57" s="424"/>
      <c r="G57" s="133" t="str">
        <f>IF(G55="the criterion isn't applicable","the criterion isn't applicable",IF(D57="Yes", "Yes", "No " ))</f>
        <v>the criterion isn't applicable</v>
      </c>
    </row>
    <row r="58" spans="1:8" ht="40.799999999999997" thickTop="1" thickBot="1" x14ac:dyDescent="0.3">
      <c r="A58" s="443" t="s">
        <v>109</v>
      </c>
      <c r="B58" s="446" t="s">
        <v>108</v>
      </c>
      <c r="C58" s="299" t="s">
        <v>356</v>
      </c>
      <c r="D58" s="292" t="s">
        <v>351</v>
      </c>
      <c r="E58" s="292"/>
      <c r="F58" s="448" t="s">
        <v>361</v>
      </c>
      <c r="G58" s="51" t="str">
        <f>IF(D58="Yes","Yes",IF(D58="not applicable (please specify the reason)","The criterion isn't applicable","No"))</f>
        <v>No</v>
      </c>
    </row>
    <row r="59" spans="1:8" ht="31.2" thickTop="1" thickBot="1" x14ac:dyDescent="0.3">
      <c r="A59" s="444"/>
      <c r="B59" s="447"/>
      <c r="C59" s="299" t="s">
        <v>357</v>
      </c>
      <c r="D59" s="292" t="s">
        <v>454</v>
      </c>
      <c r="E59" s="292"/>
      <c r="F59" s="433"/>
      <c r="G59" s="51" t="str">
        <f t="shared" ref="G59:G62" si="2">IF(D59="Yes","Yes",IF(D59="not applicable (please specify the reason)","The criterion isn't applicable","No"))</f>
        <v>The criterion isn't applicable</v>
      </c>
    </row>
    <row r="60" spans="1:8" ht="72" customHeight="1" thickTop="1" x14ac:dyDescent="0.25">
      <c r="A60" s="444"/>
      <c r="B60" s="447"/>
      <c r="C60" s="299" t="s">
        <v>281</v>
      </c>
      <c r="D60" s="292" t="s">
        <v>454</v>
      </c>
      <c r="E60" s="49"/>
      <c r="F60" s="449"/>
      <c r="G60" s="51" t="str">
        <f t="shared" si="2"/>
        <v>The criterion isn't applicable</v>
      </c>
    </row>
    <row r="61" spans="1:8" ht="39.6" x14ac:dyDescent="0.25">
      <c r="A61" s="444"/>
      <c r="B61" s="450" t="s">
        <v>112</v>
      </c>
      <c r="C61" s="302" t="s">
        <v>282</v>
      </c>
      <c r="D61" s="49" t="s">
        <v>454</v>
      </c>
      <c r="E61" s="49"/>
      <c r="F61" s="452" t="s">
        <v>362</v>
      </c>
      <c r="G61" s="51" t="str">
        <f t="shared" si="2"/>
        <v>The criterion isn't applicable</v>
      </c>
    </row>
    <row r="62" spans="1:8" ht="39.6" x14ac:dyDescent="0.25">
      <c r="A62" s="444"/>
      <c r="B62" s="410"/>
      <c r="C62" s="302" t="s">
        <v>283</v>
      </c>
      <c r="D62" s="49" t="s">
        <v>454</v>
      </c>
      <c r="E62" s="49"/>
      <c r="F62" s="433"/>
      <c r="G62" s="51" t="str">
        <f t="shared" si="2"/>
        <v>The criterion isn't applicable</v>
      </c>
    </row>
    <row r="63" spans="1:8" ht="30" customHeight="1" x14ac:dyDescent="0.25">
      <c r="A63" s="444"/>
      <c r="B63" s="451"/>
      <c r="C63" s="302" t="s">
        <v>111</v>
      </c>
      <c r="D63" s="49" t="s">
        <v>454</v>
      </c>
      <c r="E63" s="49"/>
      <c r="F63" s="413"/>
      <c r="G63" s="51" t="str">
        <f>IF(D63="Yes","Yes",IF(D63="not applicable (please specify the reason)","The criterion isn't applicable","No"))</f>
        <v>The criterion isn't applicable</v>
      </c>
    </row>
    <row r="64" spans="1:8" ht="50.25" customHeight="1" x14ac:dyDescent="0.25">
      <c r="A64" s="444"/>
      <c r="B64" s="434" t="s">
        <v>113</v>
      </c>
      <c r="C64" s="299" t="s">
        <v>284</v>
      </c>
      <c r="D64" s="49" t="s">
        <v>352</v>
      </c>
      <c r="E64" s="132"/>
      <c r="F64" s="412" t="s">
        <v>363</v>
      </c>
      <c r="G64" s="51" t="str">
        <f t="shared" ref="G64:G71" si="3">IF(D64="Yes", "Yes", "No " )</f>
        <v>Yes</v>
      </c>
    </row>
    <row r="65" spans="1:25" ht="85.5" customHeight="1" thickBot="1" x14ac:dyDescent="0.3">
      <c r="A65" s="445"/>
      <c r="B65" s="420"/>
      <c r="C65" s="314" t="s">
        <v>285</v>
      </c>
      <c r="D65" s="107" t="s">
        <v>352</v>
      </c>
      <c r="E65" s="107"/>
      <c r="F65" s="435"/>
      <c r="G65" s="51" t="str">
        <f t="shared" si="3"/>
        <v>Yes</v>
      </c>
    </row>
    <row r="66" spans="1:25" ht="42.75" customHeight="1" thickTop="1" x14ac:dyDescent="0.25">
      <c r="A66" s="436" t="s">
        <v>118</v>
      </c>
      <c r="B66" s="439" t="s">
        <v>114</v>
      </c>
      <c r="C66" s="296" t="s">
        <v>286</v>
      </c>
      <c r="D66" s="292" t="s">
        <v>352</v>
      </c>
      <c r="E66" s="292"/>
      <c r="F66" s="440" t="s">
        <v>364</v>
      </c>
      <c r="G66" s="131" t="str">
        <f t="shared" si="3"/>
        <v>Yes</v>
      </c>
      <c r="I66" s="316"/>
    </row>
    <row r="67" spans="1:25" ht="69.75" customHeight="1" x14ac:dyDescent="0.25">
      <c r="A67" s="437"/>
      <c r="B67" s="419"/>
      <c r="C67" s="296" t="s">
        <v>287</v>
      </c>
      <c r="D67" s="292" t="s">
        <v>352</v>
      </c>
      <c r="E67" s="292"/>
      <c r="F67" s="413"/>
      <c r="G67" s="50" t="str">
        <f t="shared" si="3"/>
        <v>Yes</v>
      </c>
      <c r="I67" s="316"/>
    </row>
    <row r="68" spans="1:25" ht="66.599999999999994" thickBot="1" x14ac:dyDescent="0.3">
      <c r="A68" s="437"/>
      <c r="B68" s="441" t="s">
        <v>115</v>
      </c>
      <c r="C68" s="299" t="s">
        <v>288</v>
      </c>
      <c r="D68" s="49" t="s">
        <v>352</v>
      </c>
      <c r="E68" s="49"/>
      <c r="F68" s="442" t="s">
        <v>365</v>
      </c>
      <c r="G68" s="50" t="str">
        <f t="shared" si="3"/>
        <v>Yes</v>
      </c>
    </row>
    <row r="69" spans="1:25" ht="66.599999999999994" thickTop="1" x14ac:dyDescent="0.25">
      <c r="A69" s="437"/>
      <c r="B69" s="414"/>
      <c r="C69" s="299" t="s">
        <v>289</v>
      </c>
      <c r="D69" s="49" t="s">
        <v>352</v>
      </c>
      <c r="E69" s="49"/>
      <c r="F69" s="412"/>
      <c r="G69" s="50" t="str">
        <f t="shared" si="3"/>
        <v>Yes</v>
      </c>
    </row>
    <row r="70" spans="1:25" ht="39.6" x14ac:dyDescent="0.25">
      <c r="A70" s="437"/>
      <c r="B70" s="414"/>
      <c r="C70" s="299" t="s">
        <v>415</v>
      </c>
      <c r="D70" s="49" t="s">
        <v>377</v>
      </c>
      <c r="E70" s="49"/>
      <c r="F70" s="412"/>
      <c r="G70" s="50" t="str">
        <f>IF(D70="Yes","Yes",IF(D70="not applicable","The criterion isn't applicable","No"))</f>
        <v>The criterion isn't applicable</v>
      </c>
    </row>
    <row r="71" spans="1:25" ht="56.4" thickBot="1" x14ac:dyDescent="0.3">
      <c r="A71" s="438"/>
      <c r="B71" s="42" t="s">
        <v>94</v>
      </c>
      <c r="C71" s="314" t="s">
        <v>88</v>
      </c>
      <c r="D71" s="107"/>
      <c r="E71" s="107"/>
      <c r="F71" s="314" t="s">
        <v>382</v>
      </c>
      <c r="G71" s="130" t="str">
        <f t="shared" si="3"/>
        <v xml:space="preserve">No </v>
      </c>
    </row>
    <row r="72" spans="1:25" ht="25.8" thickTop="1" thickBot="1" x14ac:dyDescent="0.45">
      <c r="A72" s="9"/>
      <c r="B72" s="462" t="s">
        <v>473</v>
      </c>
      <c r="C72" s="462"/>
      <c r="D72" s="462"/>
      <c r="E72" s="11"/>
      <c r="F72" s="11"/>
      <c r="G72" s="11"/>
    </row>
    <row r="73" spans="1:25" s="6" customFormat="1" ht="50.1" customHeight="1" x14ac:dyDescent="0.25">
      <c r="A73" s="9"/>
      <c r="B73" s="335" t="s">
        <v>469</v>
      </c>
      <c r="C73" s="456"/>
      <c r="D73" s="457"/>
      <c r="E73" s="11"/>
      <c r="F73" s="11"/>
      <c r="G73" s="11"/>
      <c r="I73" s="298"/>
      <c r="J73" s="298"/>
      <c r="K73" s="298"/>
      <c r="L73" s="298"/>
      <c r="M73" s="298"/>
      <c r="N73" s="298"/>
      <c r="O73" s="298"/>
      <c r="P73" s="298"/>
      <c r="Q73" s="298"/>
      <c r="R73" s="298"/>
      <c r="S73" s="298"/>
      <c r="T73" s="298"/>
      <c r="U73" s="298"/>
      <c r="V73" s="298"/>
      <c r="W73" s="298"/>
      <c r="X73" s="298"/>
      <c r="Y73" s="298"/>
    </row>
    <row r="74" spans="1:25" s="6" customFormat="1" ht="50.1" customHeight="1" x14ac:dyDescent="0.25">
      <c r="A74" s="9"/>
      <c r="B74" s="336" t="s">
        <v>470</v>
      </c>
      <c r="C74" s="458"/>
      <c r="D74" s="459"/>
      <c r="E74" s="11"/>
      <c r="F74" s="11"/>
      <c r="G74" s="11"/>
      <c r="I74" s="298"/>
      <c r="J74" s="298"/>
      <c r="K74" s="298"/>
      <c r="L74" s="298"/>
      <c r="M74" s="298"/>
      <c r="N74" s="298"/>
      <c r="O74" s="298"/>
      <c r="P74" s="298"/>
      <c r="Q74" s="298"/>
      <c r="R74" s="298"/>
      <c r="S74" s="298"/>
      <c r="T74" s="298"/>
      <c r="U74" s="298"/>
      <c r="V74" s="298"/>
      <c r="W74" s="298"/>
      <c r="X74" s="298"/>
      <c r="Y74" s="298"/>
    </row>
    <row r="75" spans="1:25" s="6" customFormat="1" ht="50.1" customHeight="1" x14ac:dyDescent="0.25">
      <c r="A75" s="9"/>
      <c r="B75" s="336" t="s">
        <v>471</v>
      </c>
      <c r="C75" s="458"/>
      <c r="D75" s="459"/>
      <c r="E75" s="11"/>
      <c r="F75" s="11"/>
      <c r="G75" s="11"/>
      <c r="I75" s="298"/>
      <c r="J75" s="298"/>
      <c r="K75" s="298"/>
      <c r="L75" s="298"/>
      <c r="M75" s="298"/>
      <c r="N75" s="298"/>
      <c r="O75" s="298"/>
      <c r="P75" s="298"/>
      <c r="Q75" s="298"/>
      <c r="R75" s="298"/>
      <c r="S75" s="298"/>
      <c r="T75" s="298"/>
      <c r="U75" s="298"/>
      <c r="V75" s="298"/>
      <c r="W75" s="298"/>
      <c r="X75" s="298"/>
      <c r="Y75" s="298"/>
    </row>
    <row r="76" spans="1:25" s="6" customFormat="1" ht="50.1" customHeight="1" thickBot="1" x14ac:dyDescent="0.3">
      <c r="A76" s="9"/>
      <c r="B76" s="337" t="s">
        <v>472</v>
      </c>
      <c r="C76" s="460"/>
      <c r="D76" s="461"/>
      <c r="E76" s="11"/>
      <c r="F76" s="11"/>
      <c r="G76" s="11"/>
      <c r="I76" s="298"/>
      <c r="J76" s="298"/>
      <c r="K76" s="298"/>
      <c r="L76" s="298"/>
      <c r="M76" s="298"/>
      <c r="N76" s="298"/>
      <c r="O76" s="298"/>
      <c r="P76" s="298"/>
      <c r="Q76" s="298"/>
      <c r="R76" s="298"/>
      <c r="S76" s="298"/>
      <c r="T76" s="298"/>
      <c r="U76" s="298"/>
      <c r="V76" s="298"/>
      <c r="W76" s="298"/>
      <c r="X76" s="298"/>
      <c r="Y76" s="298"/>
    </row>
    <row r="77" spans="1:25" s="6" customFormat="1" x14ac:dyDescent="0.25">
      <c r="A77" s="9"/>
      <c r="B77" s="10"/>
      <c r="C77" s="32"/>
      <c r="D77" s="11"/>
      <c r="E77" s="11"/>
      <c r="F77" s="11"/>
      <c r="G77" s="11"/>
      <c r="I77" s="298"/>
      <c r="J77" s="298"/>
      <c r="K77" s="298"/>
      <c r="L77" s="298"/>
      <c r="M77" s="298"/>
      <c r="N77" s="298"/>
      <c r="O77" s="298"/>
      <c r="P77" s="298"/>
      <c r="Q77" s="298"/>
      <c r="R77" s="298"/>
      <c r="S77" s="298"/>
      <c r="T77" s="298"/>
      <c r="U77" s="298"/>
      <c r="V77" s="298"/>
      <c r="W77" s="298"/>
      <c r="X77" s="298"/>
      <c r="Y77" s="298"/>
    </row>
    <row r="78" spans="1:25" s="6" customFormat="1" x14ac:dyDescent="0.25">
      <c r="A78" s="9"/>
      <c r="B78" s="10"/>
      <c r="C78" s="32"/>
      <c r="D78" s="11"/>
      <c r="E78" s="11"/>
      <c r="F78" s="11"/>
      <c r="G78" s="11"/>
      <c r="I78" s="298"/>
      <c r="J78" s="298"/>
      <c r="K78" s="298"/>
      <c r="L78" s="298"/>
      <c r="M78" s="298"/>
      <c r="N78" s="298"/>
      <c r="O78" s="298"/>
      <c r="P78" s="298"/>
      <c r="Q78" s="298"/>
      <c r="R78" s="298"/>
      <c r="S78" s="298"/>
      <c r="T78" s="298"/>
      <c r="U78" s="298"/>
      <c r="V78" s="298"/>
      <c r="W78" s="298"/>
      <c r="X78" s="298"/>
      <c r="Y78" s="298"/>
    </row>
    <row r="79" spans="1:25" s="6" customFormat="1" x14ac:dyDescent="0.25">
      <c r="A79" s="9"/>
      <c r="B79" s="10"/>
      <c r="C79" s="32"/>
      <c r="D79" s="11"/>
      <c r="E79" s="11"/>
      <c r="F79" s="11"/>
      <c r="G79" s="11"/>
      <c r="I79" s="298"/>
      <c r="J79" s="298"/>
      <c r="K79" s="298"/>
      <c r="L79" s="298"/>
      <c r="M79" s="298"/>
      <c r="N79" s="298"/>
      <c r="O79" s="298"/>
      <c r="P79" s="298"/>
      <c r="Q79" s="298"/>
      <c r="R79" s="298"/>
      <c r="S79" s="298"/>
      <c r="T79" s="298"/>
      <c r="U79" s="298"/>
      <c r="V79" s="298"/>
      <c r="W79" s="298"/>
      <c r="X79" s="298"/>
      <c r="Y79" s="298"/>
    </row>
    <row r="80" spans="1:25" s="6" customFormat="1" x14ac:dyDescent="0.25">
      <c r="A80" s="9"/>
      <c r="B80" s="10"/>
      <c r="C80" s="32"/>
      <c r="D80" s="11"/>
      <c r="E80" s="11"/>
      <c r="F80" s="11"/>
      <c r="G80" s="11"/>
      <c r="I80" s="298"/>
      <c r="J80" s="298"/>
      <c r="K80" s="298"/>
      <c r="L80" s="298"/>
      <c r="M80" s="298"/>
      <c r="N80" s="298"/>
      <c r="O80" s="298"/>
      <c r="P80" s="298"/>
      <c r="Q80" s="298"/>
      <c r="R80" s="298"/>
      <c r="S80" s="298"/>
      <c r="T80" s="298"/>
      <c r="U80" s="298"/>
      <c r="V80" s="298"/>
      <c r="W80" s="298"/>
      <c r="X80" s="298"/>
      <c r="Y80" s="298"/>
    </row>
    <row r="81" spans="1:25" s="6" customFormat="1" x14ac:dyDescent="0.25">
      <c r="A81" s="9"/>
      <c r="B81" s="10"/>
      <c r="C81" s="32"/>
      <c r="D81" s="11"/>
      <c r="E81" s="11"/>
      <c r="F81" s="11"/>
      <c r="G81" s="11"/>
      <c r="I81" s="298"/>
      <c r="J81" s="298"/>
      <c r="K81" s="298"/>
      <c r="L81" s="298"/>
      <c r="M81" s="298"/>
      <c r="N81" s="298"/>
      <c r="O81" s="298"/>
      <c r="P81" s="298"/>
      <c r="Q81" s="298"/>
      <c r="R81" s="298"/>
      <c r="S81" s="298"/>
      <c r="T81" s="298"/>
      <c r="U81" s="298"/>
      <c r="V81" s="298"/>
      <c r="W81" s="298"/>
      <c r="X81" s="298"/>
      <c r="Y81" s="298"/>
    </row>
    <row r="82" spans="1:25" s="6" customFormat="1" x14ac:dyDescent="0.25">
      <c r="A82" s="9"/>
      <c r="B82" s="10"/>
      <c r="C82" s="32"/>
      <c r="D82" s="11"/>
      <c r="E82" s="11"/>
      <c r="F82" s="11"/>
      <c r="G82" s="11"/>
      <c r="I82" s="298"/>
      <c r="J82" s="298"/>
      <c r="K82" s="298"/>
      <c r="L82" s="298"/>
      <c r="M82" s="298"/>
      <c r="N82" s="298"/>
      <c r="O82" s="298"/>
      <c r="P82" s="298"/>
      <c r="Q82" s="298"/>
      <c r="R82" s="298"/>
      <c r="S82" s="298"/>
      <c r="T82" s="298"/>
      <c r="U82" s="298"/>
      <c r="V82" s="298"/>
      <c r="W82" s="298"/>
      <c r="X82" s="298"/>
      <c r="Y82" s="298"/>
    </row>
    <row r="83" spans="1:25" s="6" customFormat="1" x14ac:dyDescent="0.25">
      <c r="A83" s="9"/>
      <c r="B83" s="10"/>
      <c r="C83" s="32"/>
      <c r="D83" s="11"/>
      <c r="E83" s="11"/>
      <c r="F83" s="11"/>
      <c r="G83" s="11"/>
      <c r="I83" s="298"/>
      <c r="J83" s="298"/>
      <c r="K83" s="298"/>
      <c r="L83" s="298"/>
      <c r="M83" s="298"/>
      <c r="N83" s="298"/>
      <c r="O83" s="298"/>
      <c r="P83" s="298"/>
      <c r="Q83" s="298"/>
      <c r="R83" s="298"/>
      <c r="S83" s="298"/>
      <c r="T83" s="298"/>
      <c r="U83" s="298"/>
      <c r="V83" s="298"/>
      <c r="W83" s="298"/>
      <c r="X83" s="298"/>
      <c r="Y83" s="298"/>
    </row>
    <row r="84" spans="1:25" s="6" customFormat="1" x14ac:dyDescent="0.25">
      <c r="A84" s="9"/>
      <c r="B84" s="10"/>
      <c r="C84" s="32"/>
      <c r="D84" s="11"/>
      <c r="E84" s="11"/>
      <c r="F84" s="11"/>
      <c r="G84" s="11"/>
      <c r="I84" s="298"/>
      <c r="J84" s="298"/>
      <c r="K84" s="298"/>
      <c r="L84" s="298"/>
      <c r="M84" s="298"/>
      <c r="N84" s="298"/>
      <c r="O84" s="298"/>
      <c r="P84" s="298"/>
      <c r="Q84" s="298"/>
      <c r="R84" s="298"/>
      <c r="S84" s="298"/>
      <c r="T84" s="298"/>
      <c r="U84" s="298"/>
      <c r="V84" s="298"/>
      <c r="W84" s="298"/>
      <c r="X84" s="298"/>
      <c r="Y84" s="298"/>
    </row>
    <row r="85" spans="1:25" s="6" customFormat="1" x14ac:dyDescent="0.25">
      <c r="A85" s="9"/>
      <c r="B85" s="10"/>
      <c r="C85" s="32"/>
      <c r="D85" s="11"/>
      <c r="E85" s="11"/>
      <c r="F85" s="11"/>
      <c r="G85" s="11"/>
      <c r="I85" s="298"/>
      <c r="J85" s="298"/>
      <c r="K85" s="298"/>
      <c r="L85" s="298"/>
      <c r="M85" s="298"/>
      <c r="N85" s="298"/>
      <c r="O85" s="298"/>
      <c r="P85" s="298"/>
      <c r="Q85" s="298"/>
      <c r="R85" s="298"/>
      <c r="S85" s="298"/>
      <c r="T85" s="298"/>
      <c r="U85" s="298"/>
      <c r="V85" s="298"/>
      <c r="W85" s="298"/>
      <c r="X85" s="298"/>
      <c r="Y85" s="298"/>
    </row>
    <row r="86" spans="1:25" s="6" customFormat="1" x14ac:dyDescent="0.25">
      <c r="A86" s="9"/>
      <c r="B86" s="10"/>
      <c r="C86" s="32"/>
      <c r="D86" s="11"/>
      <c r="E86" s="11"/>
      <c r="F86" s="11"/>
      <c r="G86" s="11"/>
      <c r="I86" s="298"/>
      <c r="J86" s="298"/>
      <c r="K86" s="298"/>
      <c r="L86" s="298"/>
      <c r="M86" s="298"/>
      <c r="N86" s="298"/>
      <c r="O86" s="298"/>
      <c r="P86" s="298"/>
      <c r="Q86" s="298"/>
      <c r="R86" s="298"/>
      <c r="S86" s="298"/>
      <c r="T86" s="298"/>
      <c r="U86" s="298"/>
      <c r="V86" s="298"/>
      <c r="W86" s="298"/>
      <c r="X86" s="298"/>
      <c r="Y86" s="298"/>
    </row>
    <row r="87" spans="1:25" s="6" customFormat="1" x14ac:dyDescent="0.25">
      <c r="A87" s="9"/>
      <c r="B87" s="10"/>
      <c r="C87" s="32"/>
      <c r="D87" s="11"/>
      <c r="E87" s="11"/>
      <c r="F87" s="11"/>
      <c r="G87" s="11"/>
      <c r="I87" s="298"/>
      <c r="J87" s="298"/>
      <c r="K87" s="298"/>
      <c r="L87" s="298"/>
      <c r="M87" s="298"/>
      <c r="N87" s="298"/>
      <c r="O87" s="298"/>
      <c r="P87" s="298"/>
      <c r="Q87" s="298"/>
      <c r="R87" s="298"/>
      <c r="S87" s="298"/>
      <c r="T87" s="298"/>
      <c r="U87" s="298"/>
      <c r="V87" s="298"/>
      <c r="W87" s="298"/>
      <c r="X87" s="298"/>
      <c r="Y87" s="298"/>
    </row>
    <row r="88" spans="1:25" s="6" customFormat="1" x14ac:dyDescent="0.25">
      <c r="A88" s="9"/>
      <c r="B88" s="10"/>
      <c r="C88" s="32"/>
      <c r="D88" s="11"/>
      <c r="E88" s="11"/>
      <c r="F88" s="11"/>
      <c r="G88" s="11"/>
      <c r="I88" s="298"/>
      <c r="J88" s="298"/>
      <c r="K88" s="298"/>
      <c r="L88" s="298"/>
      <c r="M88" s="298"/>
      <c r="N88" s="298"/>
      <c r="O88" s="298"/>
      <c r="P88" s="298"/>
      <c r="Q88" s="298"/>
      <c r="R88" s="298"/>
      <c r="S88" s="298"/>
      <c r="T88" s="298"/>
      <c r="U88" s="298"/>
      <c r="V88" s="298"/>
      <c r="W88" s="298"/>
      <c r="X88" s="298"/>
      <c r="Y88" s="298"/>
    </row>
    <row r="89" spans="1:25" s="6" customFormat="1" x14ac:dyDescent="0.25">
      <c r="A89" s="9"/>
      <c r="B89" s="10"/>
      <c r="C89" s="32"/>
      <c r="D89" s="11"/>
      <c r="E89" s="11"/>
      <c r="F89" s="11"/>
      <c r="G89" s="11"/>
      <c r="I89" s="298"/>
      <c r="J89" s="298"/>
      <c r="K89" s="298"/>
      <c r="L89" s="298"/>
      <c r="M89" s="298"/>
      <c r="N89" s="298"/>
      <c r="O89" s="298"/>
      <c r="P89" s="298"/>
      <c r="Q89" s="298"/>
      <c r="R89" s="298"/>
      <c r="S89" s="298"/>
      <c r="T89" s="298"/>
      <c r="U89" s="298"/>
      <c r="V89" s="298"/>
      <c r="W89" s="298"/>
      <c r="X89" s="298"/>
      <c r="Y89" s="298"/>
    </row>
    <row r="90" spans="1:25" s="6" customFormat="1" x14ac:dyDescent="0.25">
      <c r="A90" s="9"/>
      <c r="B90" s="10"/>
      <c r="C90" s="32"/>
      <c r="D90" s="11"/>
      <c r="E90" s="11"/>
      <c r="F90" s="11"/>
      <c r="G90" s="11"/>
      <c r="I90" s="298"/>
      <c r="J90" s="298"/>
      <c r="K90" s="298"/>
      <c r="L90" s="298"/>
      <c r="M90" s="298"/>
      <c r="N90" s="298"/>
      <c r="O90" s="298"/>
      <c r="P90" s="298"/>
      <c r="Q90" s="298"/>
      <c r="R90" s="298"/>
      <c r="S90" s="298"/>
      <c r="T90" s="298"/>
      <c r="U90" s="298"/>
      <c r="V90" s="298"/>
      <c r="W90" s="298"/>
      <c r="X90" s="298"/>
      <c r="Y90" s="298"/>
    </row>
    <row r="91" spans="1:25" s="6" customFormat="1" x14ac:dyDescent="0.25">
      <c r="A91" s="9"/>
      <c r="B91" s="10"/>
      <c r="C91" s="32"/>
      <c r="D91" s="11"/>
      <c r="E91" s="11"/>
      <c r="F91" s="11"/>
      <c r="G91" s="11"/>
      <c r="I91" s="298"/>
      <c r="J91" s="298"/>
      <c r="K91" s="298"/>
      <c r="L91" s="298"/>
      <c r="M91" s="298"/>
      <c r="N91" s="298"/>
      <c r="O91" s="298"/>
      <c r="P91" s="298"/>
      <c r="Q91" s="298"/>
      <c r="R91" s="298"/>
      <c r="S91" s="298"/>
      <c r="T91" s="298"/>
      <c r="U91" s="298"/>
      <c r="V91" s="298"/>
      <c r="W91" s="298"/>
      <c r="X91" s="298"/>
      <c r="Y91" s="298"/>
    </row>
    <row r="92" spans="1:25" s="6" customFormat="1" x14ac:dyDescent="0.25">
      <c r="A92" s="9"/>
      <c r="B92" s="10"/>
      <c r="C92" s="32"/>
      <c r="D92" s="11"/>
      <c r="E92" s="11"/>
      <c r="F92" s="11"/>
      <c r="G92" s="11"/>
      <c r="I92" s="298"/>
      <c r="J92" s="298"/>
      <c r="K92" s="298"/>
      <c r="L92" s="298"/>
      <c r="M92" s="298"/>
      <c r="N92" s="298"/>
      <c r="O92" s="298"/>
      <c r="P92" s="298"/>
      <c r="Q92" s="298"/>
      <c r="R92" s="298"/>
      <c r="S92" s="298"/>
      <c r="T92" s="298"/>
      <c r="U92" s="298"/>
      <c r="V92" s="298"/>
      <c r="W92" s="298"/>
      <c r="X92" s="298"/>
      <c r="Y92" s="298"/>
    </row>
    <row r="93" spans="1:25" s="6" customFormat="1" x14ac:dyDescent="0.25">
      <c r="A93" s="9"/>
      <c r="B93" s="10"/>
      <c r="C93" s="32"/>
      <c r="D93" s="11"/>
      <c r="E93" s="11"/>
      <c r="F93" s="11"/>
      <c r="G93" s="11"/>
      <c r="I93" s="298"/>
      <c r="J93" s="298"/>
      <c r="K93" s="298"/>
      <c r="L93" s="298"/>
      <c r="M93" s="298"/>
      <c r="N93" s="298"/>
      <c r="O93" s="298"/>
      <c r="P93" s="298"/>
      <c r="Q93" s="298"/>
      <c r="R93" s="298"/>
      <c r="S93" s="298"/>
      <c r="T93" s="298"/>
      <c r="U93" s="298"/>
      <c r="V93" s="298"/>
      <c r="W93" s="298"/>
      <c r="X93" s="298"/>
      <c r="Y93" s="298"/>
    </row>
    <row r="94" spans="1:25" s="6" customFormat="1" x14ac:dyDescent="0.25">
      <c r="A94" s="9"/>
      <c r="B94" s="10"/>
      <c r="C94" s="32"/>
      <c r="D94" s="11"/>
      <c r="E94" s="11"/>
      <c r="F94" s="11"/>
      <c r="G94" s="11"/>
      <c r="I94" s="298"/>
      <c r="J94" s="298"/>
      <c r="K94" s="298"/>
      <c r="L94" s="298"/>
      <c r="M94" s="298"/>
      <c r="N94" s="298"/>
      <c r="O94" s="298"/>
      <c r="P94" s="298"/>
      <c r="Q94" s="298"/>
      <c r="R94" s="298"/>
      <c r="S94" s="298"/>
      <c r="T94" s="298"/>
      <c r="U94" s="298"/>
      <c r="V94" s="298"/>
      <c r="W94" s="298"/>
      <c r="X94" s="298"/>
      <c r="Y94" s="298"/>
    </row>
    <row r="95" spans="1:25" s="6" customFormat="1" x14ac:dyDescent="0.25">
      <c r="A95" s="9"/>
      <c r="B95" s="10"/>
      <c r="C95" s="32"/>
      <c r="D95" s="11"/>
      <c r="E95" s="11"/>
      <c r="F95" s="11"/>
      <c r="G95" s="11"/>
      <c r="I95" s="298"/>
      <c r="J95" s="298"/>
      <c r="K95" s="298"/>
      <c r="L95" s="298"/>
      <c r="M95" s="298"/>
      <c r="N95" s="298"/>
      <c r="O95" s="298"/>
      <c r="P95" s="298"/>
      <c r="Q95" s="298"/>
      <c r="R95" s="298"/>
      <c r="S95" s="298"/>
      <c r="T95" s="298"/>
      <c r="U95" s="298"/>
      <c r="V95" s="298"/>
      <c r="W95" s="298"/>
      <c r="X95" s="298"/>
      <c r="Y95" s="298"/>
    </row>
    <row r="96" spans="1:25" s="6" customFormat="1" x14ac:dyDescent="0.25">
      <c r="A96" s="9"/>
      <c r="B96" s="10"/>
      <c r="C96" s="32"/>
      <c r="D96" s="11"/>
      <c r="E96" s="11"/>
      <c r="F96" s="11"/>
      <c r="G96" s="11"/>
      <c r="I96" s="298"/>
      <c r="J96" s="298"/>
      <c r="K96" s="298"/>
      <c r="L96" s="298"/>
      <c r="M96" s="298"/>
      <c r="N96" s="298"/>
      <c r="O96" s="298"/>
      <c r="P96" s="298"/>
      <c r="Q96" s="298"/>
      <c r="R96" s="298"/>
      <c r="S96" s="298"/>
      <c r="T96" s="298"/>
      <c r="U96" s="298"/>
      <c r="V96" s="298"/>
      <c r="W96" s="298"/>
      <c r="X96" s="298"/>
      <c r="Y96" s="298"/>
    </row>
    <row r="97" spans="1:25" s="6" customFormat="1" x14ac:dyDescent="0.25">
      <c r="A97" s="9"/>
      <c r="B97" s="10"/>
      <c r="C97" s="32"/>
      <c r="D97" s="11"/>
      <c r="E97" s="11"/>
      <c r="F97" s="11"/>
      <c r="G97" s="11"/>
      <c r="I97" s="298"/>
      <c r="J97" s="298"/>
      <c r="K97" s="298"/>
      <c r="L97" s="298"/>
      <c r="M97" s="298"/>
      <c r="N97" s="298"/>
      <c r="O97" s="298"/>
      <c r="P97" s="298"/>
      <c r="Q97" s="298"/>
      <c r="R97" s="298"/>
      <c r="S97" s="298"/>
      <c r="T97" s="298"/>
      <c r="U97" s="298"/>
      <c r="V97" s="298"/>
      <c r="W97" s="298"/>
      <c r="X97" s="298"/>
      <c r="Y97" s="298"/>
    </row>
    <row r="98" spans="1:25" s="6" customFormat="1" x14ac:dyDescent="0.25">
      <c r="B98" s="10"/>
      <c r="C98" s="32"/>
      <c r="D98" s="12"/>
      <c r="E98" s="12"/>
      <c r="F98" s="12"/>
      <c r="G98" s="12"/>
      <c r="I98" s="298"/>
      <c r="J98" s="298"/>
      <c r="K98" s="298"/>
      <c r="L98" s="298"/>
      <c r="M98" s="298"/>
      <c r="N98" s="298"/>
      <c r="O98" s="298"/>
      <c r="P98" s="298"/>
      <c r="Q98" s="298"/>
      <c r="R98" s="298"/>
      <c r="S98" s="298"/>
      <c r="T98" s="298"/>
      <c r="U98" s="298"/>
      <c r="V98" s="298"/>
      <c r="W98" s="298"/>
      <c r="X98" s="298"/>
      <c r="Y98" s="298"/>
    </row>
    <row r="99" spans="1:25" s="6" customFormat="1" x14ac:dyDescent="0.25">
      <c r="B99" s="10"/>
      <c r="C99" s="32"/>
      <c r="D99" s="12"/>
      <c r="E99" s="12"/>
      <c r="F99" s="12"/>
      <c r="G99" s="12"/>
      <c r="I99" s="298"/>
      <c r="J99" s="298"/>
      <c r="K99" s="298"/>
      <c r="L99" s="298"/>
      <c r="M99" s="298"/>
      <c r="N99" s="298"/>
      <c r="O99" s="298"/>
      <c r="P99" s="298"/>
      <c r="Q99" s="298"/>
      <c r="R99" s="298"/>
      <c r="S99" s="298"/>
      <c r="T99" s="298"/>
      <c r="U99" s="298"/>
      <c r="V99" s="298"/>
      <c r="W99" s="298"/>
      <c r="X99" s="298"/>
      <c r="Y99" s="298"/>
    </row>
    <row r="100" spans="1:25" s="6" customFormat="1" x14ac:dyDescent="0.25">
      <c r="B100" s="10"/>
      <c r="C100" s="32"/>
      <c r="D100" s="12"/>
      <c r="E100" s="12"/>
      <c r="F100" s="12"/>
      <c r="G100" s="12"/>
      <c r="I100" s="298"/>
      <c r="J100" s="298"/>
      <c r="K100" s="298"/>
      <c r="L100" s="298"/>
      <c r="M100" s="298"/>
      <c r="N100" s="298"/>
      <c r="O100" s="298"/>
      <c r="P100" s="298"/>
      <c r="Q100" s="298"/>
      <c r="R100" s="298"/>
      <c r="S100" s="298"/>
      <c r="T100" s="298"/>
      <c r="U100" s="298"/>
      <c r="V100" s="298"/>
      <c r="W100" s="298"/>
      <c r="X100" s="298"/>
      <c r="Y100" s="298"/>
    </row>
    <row r="101" spans="1:25" s="6" customFormat="1" x14ac:dyDescent="0.25">
      <c r="B101" s="10"/>
      <c r="C101" s="32"/>
      <c r="D101" s="12"/>
      <c r="E101" s="12"/>
      <c r="F101" s="12"/>
      <c r="G101" s="12"/>
      <c r="I101" s="298"/>
      <c r="J101" s="298"/>
      <c r="K101" s="298"/>
      <c r="L101" s="298"/>
      <c r="M101" s="298"/>
      <c r="N101" s="298"/>
      <c r="O101" s="298"/>
      <c r="P101" s="298"/>
      <c r="Q101" s="298"/>
      <c r="R101" s="298"/>
      <c r="S101" s="298"/>
      <c r="T101" s="298"/>
      <c r="U101" s="298"/>
      <c r="V101" s="298"/>
      <c r="W101" s="298"/>
      <c r="X101" s="298"/>
      <c r="Y101" s="298"/>
    </row>
    <row r="102" spans="1:25" s="6" customFormat="1" x14ac:dyDescent="0.25">
      <c r="B102" s="10"/>
      <c r="C102" s="32"/>
      <c r="D102" s="12"/>
      <c r="E102" s="12"/>
      <c r="F102" s="12"/>
      <c r="G102" s="12"/>
      <c r="I102" s="298"/>
      <c r="J102" s="298"/>
      <c r="K102" s="298"/>
      <c r="L102" s="298"/>
      <c r="M102" s="298"/>
      <c r="N102" s="298"/>
      <c r="O102" s="298"/>
      <c r="P102" s="298"/>
      <c r="Q102" s="298"/>
      <c r="R102" s="298"/>
      <c r="S102" s="298"/>
      <c r="T102" s="298"/>
      <c r="U102" s="298"/>
      <c r="V102" s="298"/>
      <c r="W102" s="298"/>
      <c r="X102" s="298"/>
      <c r="Y102" s="298"/>
    </row>
    <row r="103" spans="1:25" s="6" customFormat="1" x14ac:dyDescent="0.25">
      <c r="B103" s="10"/>
      <c r="C103" s="32"/>
      <c r="D103" s="12"/>
      <c r="E103" s="12"/>
      <c r="F103" s="12"/>
      <c r="G103" s="12"/>
      <c r="I103" s="298"/>
      <c r="J103" s="298"/>
      <c r="K103" s="298"/>
      <c r="L103" s="298"/>
      <c r="M103" s="298"/>
      <c r="N103" s="298"/>
      <c r="O103" s="298"/>
      <c r="P103" s="298"/>
      <c r="Q103" s="298"/>
      <c r="R103" s="298"/>
      <c r="S103" s="298"/>
      <c r="T103" s="298"/>
      <c r="U103" s="298"/>
      <c r="V103" s="298"/>
      <c r="W103" s="298"/>
      <c r="X103" s="298"/>
      <c r="Y103" s="298"/>
    </row>
    <row r="104" spans="1:25" s="6" customFormat="1" x14ac:dyDescent="0.25">
      <c r="B104" s="10"/>
      <c r="C104" s="32"/>
      <c r="D104" s="12"/>
      <c r="E104" s="12"/>
      <c r="F104" s="12"/>
      <c r="G104" s="12"/>
      <c r="I104" s="298"/>
      <c r="J104" s="298"/>
      <c r="K104" s="298"/>
      <c r="L104" s="298"/>
      <c r="M104" s="298"/>
      <c r="N104" s="298"/>
      <c r="O104" s="298"/>
      <c r="P104" s="298"/>
      <c r="Q104" s="298"/>
      <c r="R104" s="298"/>
      <c r="S104" s="298"/>
      <c r="T104" s="298"/>
      <c r="U104" s="298"/>
      <c r="V104" s="298"/>
      <c r="W104" s="298"/>
      <c r="X104" s="298"/>
      <c r="Y104" s="298"/>
    </row>
    <row r="105" spans="1:25" s="6" customFormat="1" x14ac:dyDescent="0.25">
      <c r="B105" s="10"/>
      <c r="C105" s="32"/>
      <c r="D105" s="12"/>
      <c r="E105" s="12"/>
      <c r="F105" s="12"/>
      <c r="G105" s="12"/>
      <c r="I105" s="298"/>
      <c r="J105" s="298"/>
      <c r="K105" s="298"/>
      <c r="L105" s="298"/>
      <c r="M105" s="298"/>
      <c r="N105" s="298"/>
      <c r="O105" s="298"/>
      <c r="P105" s="298"/>
      <c r="Q105" s="298"/>
      <c r="R105" s="298"/>
      <c r="S105" s="298"/>
      <c r="T105" s="298"/>
      <c r="U105" s="298"/>
      <c r="V105" s="298"/>
      <c r="W105" s="298"/>
      <c r="X105" s="298"/>
      <c r="Y105" s="298"/>
    </row>
    <row r="106" spans="1:25" s="6" customFormat="1" x14ac:dyDescent="0.25">
      <c r="B106" s="10"/>
      <c r="C106" s="32"/>
      <c r="D106" s="12"/>
      <c r="E106" s="12"/>
      <c r="F106" s="12"/>
      <c r="G106" s="12"/>
      <c r="I106" s="298"/>
      <c r="J106" s="298"/>
      <c r="K106" s="298"/>
      <c r="L106" s="298"/>
      <c r="M106" s="298"/>
      <c r="N106" s="298"/>
      <c r="O106" s="298"/>
      <c r="P106" s="298"/>
      <c r="Q106" s="298"/>
      <c r="R106" s="298"/>
      <c r="S106" s="298"/>
      <c r="T106" s="298"/>
      <c r="U106" s="298"/>
      <c r="V106" s="298"/>
      <c r="W106" s="298"/>
      <c r="X106" s="298"/>
      <c r="Y106" s="298"/>
    </row>
    <row r="107" spans="1:25" s="6" customFormat="1" x14ac:dyDescent="0.25">
      <c r="B107" s="10"/>
      <c r="C107" s="32"/>
      <c r="D107" s="12"/>
      <c r="E107" s="12"/>
      <c r="F107" s="12"/>
      <c r="G107" s="12"/>
      <c r="I107" s="298"/>
      <c r="J107" s="298"/>
      <c r="K107" s="298"/>
      <c r="L107" s="298"/>
      <c r="M107" s="298"/>
      <c r="N107" s="298"/>
      <c r="O107" s="298"/>
      <c r="P107" s="298"/>
      <c r="Q107" s="298"/>
      <c r="R107" s="298"/>
      <c r="S107" s="298"/>
      <c r="T107" s="298"/>
      <c r="U107" s="298"/>
      <c r="V107" s="298"/>
      <c r="W107" s="298"/>
      <c r="X107" s="298"/>
      <c r="Y107" s="298"/>
    </row>
    <row r="108" spans="1:25" s="6" customFormat="1" x14ac:dyDescent="0.25">
      <c r="B108" s="10"/>
      <c r="C108" s="32"/>
      <c r="D108" s="12"/>
      <c r="E108" s="12"/>
      <c r="F108" s="12"/>
      <c r="G108" s="12"/>
      <c r="I108" s="298"/>
      <c r="J108" s="298"/>
      <c r="K108" s="298"/>
      <c r="L108" s="298"/>
      <c r="M108" s="298"/>
      <c r="N108" s="298"/>
      <c r="O108" s="298"/>
      <c r="P108" s="298"/>
      <c r="Q108" s="298"/>
      <c r="R108" s="298"/>
      <c r="S108" s="298"/>
      <c r="T108" s="298"/>
      <c r="U108" s="298"/>
      <c r="V108" s="298"/>
      <c r="W108" s="298"/>
      <c r="X108" s="298"/>
      <c r="Y108" s="298"/>
    </row>
    <row r="109" spans="1:25" s="6" customFormat="1" x14ac:dyDescent="0.25">
      <c r="B109" s="10"/>
      <c r="C109" s="32"/>
      <c r="D109" s="12"/>
      <c r="E109" s="12"/>
      <c r="F109" s="12"/>
      <c r="G109" s="12"/>
      <c r="I109" s="298"/>
      <c r="J109" s="298"/>
      <c r="K109" s="298"/>
      <c r="L109" s="298"/>
      <c r="M109" s="298"/>
      <c r="N109" s="298"/>
      <c r="O109" s="298"/>
      <c r="P109" s="298"/>
      <c r="Q109" s="298"/>
      <c r="R109" s="298"/>
      <c r="S109" s="298"/>
      <c r="T109" s="298"/>
      <c r="U109" s="298"/>
      <c r="V109" s="298"/>
      <c r="W109" s="298"/>
      <c r="X109" s="298"/>
      <c r="Y109" s="298"/>
    </row>
    <row r="110" spans="1:25" s="6" customFormat="1" x14ac:dyDescent="0.25">
      <c r="B110" s="10"/>
      <c r="C110" s="32"/>
      <c r="D110" s="12"/>
      <c r="E110" s="12"/>
      <c r="F110" s="12"/>
      <c r="G110" s="12"/>
      <c r="I110" s="298"/>
      <c r="J110" s="298"/>
      <c r="K110" s="298"/>
      <c r="L110" s="298"/>
      <c r="M110" s="298"/>
      <c r="N110" s="298"/>
      <c r="O110" s="298"/>
      <c r="P110" s="298"/>
      <c r="Q110" s="298"/>
      <c r="R110" s="298"/>
      <c r="S110" s="298"/>
      <c r="T110" s="298"/>
      <c r="U110" s="298"/>
      <c r="V110" s="298"/>
      <c r="W110" s="298"/>
      <c r="X110" s="298"/>
      <c r="Y110" s="298"/>
    </row>
    <row r="111" spans="1:25" s="6" customFormat="1" x14ac:dyDescent="0.25">
      <c r="B111" s="10"/>
      <c r="C111" s="32"/>
      <c r="D111" s="12"/>
      <c r="E111" s="12"/>
      <c r="F111" s="12"/>
      <c r="G111" s="12"/>
      <c r="I111" s="298"/>
      <c r="J111" s="298"/>
      <c r="K111" s="298"/>
      <c r="L111" s="298"/>
      <c r="M111" s="298"/>
      <c r="N111" s="298"/>
      <c r="O111" s="298"/>
      <c r="P111" s="298"/>
      <c r="Q111" s="298"/>
      <c r="R111" s="298"/>
      <c r="S111" s="298"/>
      <c r="T111" s="298"/>
      <c r="U111" s="298"/>
      <c r="V111" s="298"/>
      <c r="W111" s="298"/>
      <c r="X111" s="298"/>
      <c r="Y111" s="298"/>
    </row>
    <row r="112" spans="1:25" s="6" customFormat="1" x14ac:dyDescent="0.25">
      <c r="B112" s="10"/>
      <c r="C112" s="32"/>
      <c r="D112" s="12"/>
      <c r="E112" s="12"/>
      <c r="F112" s="12"/>
      <c r="G112" s="12"/>
      <c r="I112" s="298"/>
      <c r="J112" s="298"/>
      <c r="K112" s="298"/>
      <c r="L112" s="298"/>
      <c r="M112" s="298"/>
      <c r="N112" s="298"/>
      <c r="O112" s="298"/>
      <c r="P112" s="298"/>
      <c r="Q112" s="298"/>
      <c r="R112" s="298"/>
      <c r="S112" s="298"/>
      <c r="T112" s="298"/>
      <c r="U112" s="298"/>
      <c r="V112" s="298"/>
      <c r="W112" s="298"/>
      <c r="X112" s="298"/>
      <c r="Y112" s="298"/>
    </row>
    <row r="113" spans="2:25" s="6" customFormat="1" x14ac:dyDescent="0.25">
      <c r="B113" s="10"/>
      <c r="C113" s="32"/>
      <c r="D113" s="12"/>
      <c r="E113" s="12"/>
      <c r="F113" s="12"/>
      <c r="G113" s="12"/>
      <c r="I113" s="298"/>
      <c r="J113" s="298"/>
      <c r="K113" s="298"/>
      <c r="L113" s="298"/>
      <c r="M113" s="298"/>
      <c r="N113" s="298"/>
      <c r="O113" s="298"/>
      <c r="P113" s="298"/>
      <c r="Q113" s="298"/>
      <c r="R113" s="298"/>
      <c r="S113" s="298"/>
      <c r="T113" s="298"/>
      <c r="U113" s="298"/>
      <c r="V113" s="298"/>
      <c r="W113" s="298"/>
      <c r="X113" s="298"/>
      <c r="Y113" s="298"/>
    </row>
    <row r="114" spans="2:25" s="6" customFormat="1" x14ac:dyDescent="0.25">
      <c r="B114" s="10"/>
      <c r="C114" s="32"/>
      <c r="D114" s="12"/>
      <c r="E114" s="12"/>
      <c r="F114" s="12"/>
      <c r="G114" s="12"/>
      <c r="I114" s="298"/>
      <c r="J114" s="298"/>
      <c r="K114" s="298"/>
      <c r="L114" s="298"/>
      <c r="M114" s="298"/>
      <c r="N114" s="298"/>
      <c r="O114" s="298"/>
      <c r="P114" s="298"/>
      <c r="Q114" s="298"/>
      <c r="R114" s="298"/>
      <c r="S114" s="298"/>
      <c r="T114" s="298"/>
      <c r="U114" s="298"/>
      <c r="V114" s="298"/>
      <c r="W114" s="298"/>
      <c r="X114" s="298"/>
      <c r="Y114" s="298"/>
    </row>
    <row r="115" spans="2:25" s="6" customFormat="1" x14ac:dyDescent="0.25">
      <c r="B115" s="10"/>
      <c r="C115" s="32"/>
      <c r="D115" s="12"/>
      <c r="E115" s="12"/>
      <c r="F115" s="12"/>
      <c r="G115" s="12"/>
      <c r="I115" s="298"/>
      <c r="J115" s="298"/>
      <c r="K115" s="298"/>
      <c r="L115" s="298"/>
      <c r="M115" s="298"/>
      <c r="N115" s="298"/>
      <c r="O115" s="298"/>
      <c r="P115" s="298"/>
      <c r="Q115" s="298"/>
      <c r="R115" s="298"/>
      <c r="S115" s="298"/>
      <c r="T115" s="298"/>
      <c r="U115" s="298"/>
      <c r="V115" s="298"/>
      <c r="W115" s="298"/>
      <c r="X115" s="298"/>
      <c r="Y115" s="298"/>
    </row>
    <row r="116" spans="2:25" s="6" customFormat="1" x14ac:dyDescent="0.25">
      <c r="B116" s="10"/>
      <c r="C116" s="32"/>
      <c r="D116" s="12"/>
      <c r="E116" s="12"/>
      <c r="F116" s="12"/>
      <c r="G116" s="12"/>
      <c r="I116" s="298"/>
      <c r="J116" s="298"/>
      <c r="K116" s="298"/>
      <c r="L116" s="298"/>
      <c r="M116" s="298"/>
      <c r="N116" s="298"/>
      <c r="O116" s="298"/>
      <c r="P116" s="298"/>
      <c r="Q116" s="298"/>
      <c r="R116" s="298"/>
      <c r="S116" s="298"/>
      <c r="T116" s="298"/>
      <c r="U116" s="298"/>
      <c r="V116" s="298"/>
      <c r="W116" s="298"/>
      <c r="X116" s="298"/>
      <c r="Y116" s="298"/>
    </row>
    <row r="117" spans="2:25" s="6" customFormat="1" x14ac:dyDescent="0.25">
      <c r="B117" s="10"/>
      <c r="C117" s="32"/>
      <c r="D117" s="12"/>
      <c r="E117" s="12"/>
      <c r="F117" s="12"/>
      <c r="G117" s="12"/>
      <c r="I117" s="298"/>
      <c r="J117" s="298"/>
      <c r="K117" s="298"/>
      <c r="L117" s="298"/>
      <c r="M117" s="298"/>
      <c r="N117" s="298"/>
      <c r="O117" s="298"/>
      <c r="P117" s="298"/>
      <c r="Q117" s="298"/>
      <c r="R117" s="298"/>
      <c r="S117" s="298"/>
      <c r="T117" s="298"/>
      <c r="U117" s="298"/>
      <c r="V117" s="298"/>
      <c r="W117" s="298"/>
      <c r="X117" s="298"/>
      <c r="Y117" s="298"/>
    </row>
    <row r="118" spans="2:25" s="6" customFormat="1" x14ac:dyDescent="0.25">
      <c r="B118" s="10"/>
      <c r="C118" s="32"/>
      <c r="D118" s="12"/>
      <c r="E118" s="12"/>
      <c r="F118" s="12"/>
      <c r="G118" s="12"/>
      <c r="I118" s="298"/>
      <c r="J118" s="298"/>
      <c r="K118" s="298"/>
      <c r="L118" s="298"/>
      <c r="M118" s="298"/>
      <c r="N118" s="298"/>
      <c r="O118" s="298"/>
      <c r="P118" s="298"/>
      <c r="Q118" s="298"/>
      <c r="R118" s="298"/>
      <c r="S118" s="298"/>
      <c r="T118" s="298"/>
      <c r="U118" s="298"/>
      <c r="V118" s="298"/>
      <c r="W118" s="298"/>
      <c r="X118" s="298"/>
      <c r="Y118" s="298"/>
    </row>
    <row r="119" spans="2:25" s="6" customFormat="1" x14ac:dyDescent="0.25">
      <c r="B119" s="10"/>
      <c r="C119" s="32"/>
      <c r="D119" s="12"/>
      <c r="E119" s="12"/>
      <c r="F119" s="12"/>
      <c r="G119" s="12"/>
      <c r="I119" s="298"/>
      <c r="J119" s="298"/>
      <c r="K119" s="298"/>
      <c r="L119" s="298"/>
      <c r="M119" s="298"/>
      <c r="N119" s="298"/>
      <c r="O119" s="298"/>
      <c r="P119" s="298"/>
      <c r="Q119" s="298"/>
      <c r="R119" s="298"/>
      <c r="S119" s="298"/>
      <c r="T119" s="298"/>
      <c r="U119" s="298"/>
      <c r="V119" s="298"/>
      <c r="W119" s="298"/>
      <c r="X119" s="298"/>
      <c r="Y119" s="298"/>
    </row>
    <row r="120" spans="2:25" s="6" customFormat="1" x14ac:dyDescent="0.25">
      <c r="B120" s="10"/>
      <c r="C120" s="32"/>
      <c r="D120" s="12"/>
      <c r="E120" s="12"/>
      <c r="F120" s="12"/>
      <c r="G120" s="12"/>
      <c r="I120" s="298"/>
      <c r="J120" s="298"/>
      <c r="K120" s="298"/>
      <c r="L120" s="298"/>
      <c r="M120" s="298"/>
      <c r="N120" s="298"/>
      <c r="O120" s="298"/>
      <c r="P120" s="298"/>
      <c r="Q120" s="298"/>
      <c r="R120" s="298"/>
      <c r="S120" s="298"/>
      <c r="T120" s="298"/>
      <c r="U120" s="298"/>
      <c r="V120" s="298"/>
      <c r="W120" s="298"/>
      <c r="X120" s="298"/>
      <c r="Y120" s="298"/>
    </row>
    <row r="121" spans="2:25" s="6" customFormat="1" x14ac:dyDescent="0.25">
      <c r="B121" s="10"/>
      <c r="C121" s="32"/>
      <c r="D121" s="12"/>
      <c r="E121" s="12"/>
      <c r="F121" s="12"/>
      <c r="G121" s="12"/>
      <c r="I121" s="298"/>
      <c r="J121" s="298"/>
      <c r="K121" s="298"/>
      <c r="L121" s="298"/>
      <c r="M121" s="298"/>
      <c r="N121" s="298"/>
      <c r="O121" s="298"/>
      <c r="P121" s="298"/>
      <c r="Q121" s="298"/>
      <c r="R121" s="298"/>
      <c r="S121" s="298"/>
      <c r="T121" s="298"/>
      <c r="U121" s="298"/>
      <c r="V121" s="298"/>
      <c r="W121" s="298"/>
      <c r="X121" s="298"/>
      <c r="Y121" s="298"/>
    </row>
    <row r="122" spans="2:25" s="6" customFormat="1" x14ac:dyDescent="0.25">
      <c r="B122" s="10"/>
      <c r="C122" s="32"/>
      <c r="D122" s="12"/>
      <c r="E122" s="12"/>
      <c r="F122" s="12"/>
      <c r="G122" s="12"/>
      <c r="I122" s="298"/>
      <c r="J122" s="298"/>
      <c r="K122" s="298"/>
      <c r="L122" s="298"/>
      <c r="M122" s="298"/>
      <c r="N122" s="298"/>
      <c r="O122" s="298"/>
      <c r="P122" s="298"/>
      <c r="Q122" s="298"/>
      <c r="R122" s="298"/>
      <c r="S122" s="298"/>
      <c r="T122" s="298"/>
      <c r="U122" s="298"/>
      <c r="V122" s="298"/>
      <c r="W122" s="298"/>
      <c r="X122" s="298"/>
      <c r="Y122" s="298"/>
    </row>
    <row r="123" spans="2:25" s="6" customFormat="1" x14ac:dyDescent="0.25">
      <c r="B123" s="10"/>
      <c r="C123" s="32"/>
      <c r="D123" s="12"/>
      <c r="E123" s="12"/>
      <c r="F123" s="12"/>
      <c r="G123" s="12"/>
      <c r="I123" s="298"/>
      <c r="J123" s="298"/>
      <c r="K123" s="298"/>
      <c r="L123" s="298"/>
      <c r="M123" s="298"/>
      <c r="N123" s="298"/>
      <c r="O123" s="298"/>
      <c r="P123" s="298"/>
      <c r="Q123" s="298"/>
      <c r="R123" s="298"/>
      <c r="S123" s="298"/>
      <c r="T123" s="298"/>
      <c r="U123" s="298"/>
      <c r="V123" s="298"/>
      <c r="W123" s="298"/>
      <c r="X123" s="298"/>
      <c r="Y123" s="298"/>
    </row>
    <row r="124" spans="2:25" s="6" customFormat="1" x14ac:dyDescent="0.25">
      <c r="B124" s="10"/>
      <c r="C124" s="32"/>
      <c r="D124" s="12"/>
      <c r="E124" s="12"/>
      <c r="F124" s="12"/>
      <c r="G124" s="12"/>
      <c r="I124" s="298"/>
      <c r="J124" s="298"/>
      <c r="K124" s="298"/>
      <c r="L124" s="298"/>
      <c r="M124" s="298"/>
      <c r="N124" s="298"/>
      <c r="O124" s="298"/>
      <c r="P124" s="298"/>
      <c r="Q124" s="298"/>
      <c r="R124" s="298"/>
      <c r="S124" s="298"/>
      <c r="T124" s="298"/>
      <c r="U124" s="298"/>
      <c r="V124" s="298"/>
      <c r="W124" s="298"/>
      <c r="X124" s="298"/>
      <c r="Y124" s="298"/>
    </row>
    <row r="125" spans="2:25" s="6" customFormat="1" x14ac:dyDescent="0.25">
      <c r="B125" s="10"/>
      <c r="C125" s="32"/>
      <c r="D125" s="12"/>
      <c r="E125" s="12"/>
      <c r="F125" s="12"/>
      <c r="G125" s="12"/>
      <c r="I125" s="298"/>
      <c r="J125" s="298"/>
      <c r="K125" s="298"/>
      <c r="L125" s="298"/>
      <c r="M125" s="298"/>
      <c r="N125" s="298"/>
      <c r="O125" s="298"/>
      <c r="P125" s="298"/>
      <c r="Q125" s="298"/>
      <c r="R125" s="298"/>
      <c r="S125" s="298"/>
      <c r="T125" s="298"/>
      <c r="U125" s="298"/>
      <c r="V125" s="298"/>
      <c r="W125" s="298"/>
      <c r="X125" s="298"/>
      <c r="Y125" s="298"/>
    </row>
    <row r="126" spans="2:25" s="6" customFormat="1" x14ac:dyDescent="0.25">
      <c r="B126" s="10"/>
      <c r="C126" s="32"/>
      <c r="D126" s="12"/>
      <c r="E126" s="12"/>
      <c r="F126" s="12"/>
      <c r="G126" s="12"/>
      <c r="I126" s="298"/>
      <c r="J126" s="298"/>
      <c r="K126" s="298"/>
      <c r="L126" s="298"/>
      <c r="M126" s="298"/>
      <c r="N126" s="298"/>
      <c r="O126" s="298"/>
      <c r="P126" s="298"/>
      <c r="Q126" s="298"/>
      <c r="R126" s="298"/>
      <c r="S126" s="298"/>
      <c r="T126" s="298"/>
      <c r="U126" s="298"/>
      <c r="V126" s="298"/>
      <c r="W126" s="298"/>
      <c r="X126" s="298"/>
      <c r="Y126" s="298"/>
    </row>
    <row r="127" spans="2:25" s="6" customFormat="1" x14ac:dyDescent="0.25">
      <c r="B127" s="10"/>
      <c r="C127" s="32"/>
      <c r="D127" s="12"/>
      <c r="E127" s="12"/>
      <c r="F127" s="12"/>
      <c r="G127" s="12"/>
      <c r="I127" s="298"/>
      <c r="J127" s="298"/>
      <c r="K127" s="298"/>
      <c r="L127" s="298"/>
      <c r="M127" s="298"/>
      <c r="N127" s="298"/>
      <c r="O127" s="298"/>
      <c r="P127" s="298"/>
      <c r="Q127" s="298"/>
      <c r="R127" s="298"/>
      <c r="S127" s="298"/>
      <c r="T127" s="298"/>
      <c r="U127" s="298"/>
      <c r="V127" s="298"/>
      <c r="W127" s="298"/>
      <c r="X127" s="298"/>
      <c r="Y127" s="298"/>
    </row>
    <row r="128" spans="2:25" s="6" customFormat="1" x14ac:dyDescent="0.25">
      <c r="B128" s="10"/>
      <c r="C128" s="32"/>
      <c r="D128" s="12"/>
      <c r="E128" s="12"/>
      <c r="F128" s="12"/>
      <c r="G128" s="12"/>
      <c r="I128" s="298"/>
      <c r="J128" s="298"/>
      <c r="K128" s="298"/>
      <c r="L128" s="298"/>
      <c r="M128" s="298"/>
      <c r="N128" s="298"/>
      <c r="O128" s="298"/>
      <c r="P128" s="298"/>
      <c r="Q128" s="298"/>
      <c r="R128" s="298"/>
      <c r="S128" s="298"/>
      <c r="T128" s="298"/>
      <c r="U128" s="298"/>
      <c r="V128" s="298"/>
      <c r="W128" s="298"/>
      <c r="X128" s="298"/>
      <c r="Y128" s="298"/>
    </row>
    <row r="129" spans="2:25" s="6" customFormat="1" x14ac:dyDescent="0.25">
      <c r="B129" s="10"/>
      <c r="C129" s="32"/>
      <c r="D129" s="12"/>
      <c r="E129" s="12"/>
      <c r="F129" s="12"/>
      <c r="G129" s="12"/>
      <c r="I129" s="298"/>
      <c r="J129" s="298"/>
      <c r="K129" s="298"/>
      <c r="L129" s="298"/>
      <c r="M129" s="298"/>
      <c r="N129" s="298"/>
      <c r="O129" s="298"/>
      <c r="P129" s="298"/>
      <c r="Q129" s="298"/>
      <c r="R129" s="298"/>
      <c r="S129" s="298"/>
      <c r="T129" s="298"/>
      <c r="U129" s="298"/>
      <c r="V129" s="298"/>
      <c r="W129" s="298"/>
      <c r="X129" s="298"/>
      <c r="Y129" s="298"/>
    </row>
    <row r="130" spans="2:25" s="6" customFormat="1" x14ac:dyDescent="0.25">
      <c r="B130" s="10"/>
      <c r="C130" s="32"/>
      <c r="D130" s="12"/>
      <c r="E130" s="12"/>
      <c r="F130" s="12"/>
      <c r="G130" s="12"/>
      <c r="I130" s="298"/>
      <c r="J130" s="298"/>
      <c r="K130" s="298"/>
      <c r="L130" s="298"/>
      <c r="M130" s="298"/>
      <c r="N130" s="298"/>
      <c r="O130" s="298"/>
      <c r="P130" s="298"/>
      <c r="Q130" s="298"/>
      <c r="R130" s="298"/>
      <c r="S130" s="298"/>
      <c r="T130" s="298"/>
      <c r="U130" s="298"/>
      <c r="V130" s="298"/>
      <c r="W130" s="298"/>
      <c r="X130" s="298"/>
      <c r="Y130" s="298"/>
    </row>
    <row r="131" spans="2:25" s="6" customFormat="1" x14ac:dyDescent="0.25">
      <c r="B131" s="10"/>
      <c r="C131" s="32"/>
      <c r="D131" s="12"/>
      <c r="E131" s="12"/>
      <c r="F131" s="12"/>
      <c r="G131" s="12"/>
      <c r="I131" s="298"/>
      <c r="J131" s="298"/>
      <c r="K131" s="298"/>
      <c r="L131" s="298"/>
      <c r="M131" s="298"/>
      <c r="N131" s="298"/>
      <c r="O131" s="298"/>
      <c r="P131" s="298"/>
      <c r="Q131" s="298"/>
      <c r="R131" s="298"/>
      <c r="S131" s="298"/>
      <c r="T131" s="298"/>
      <c r="U131" s="298"/>
      <c r="V131" s="298"/>
      <c r="W131" s="298"/>
      <c r="X131" s="298"/>
      <c r="Y131" s="298"/>
    </row>
    <row r="132" spans="2:25" s="6" customFormat="1" x14ac:dyDescent="0.25">
      <c r="B132" s="10"/>
      <c r="C132" s="32"/>
      <c r="D132" s="12"/>
      <c r="E132" s="12"/>
      <c r="F132" s="12"/>
      <c r="G132" s="12"/>
      <c r="I132" s="298"/>
      <c r="J132" s="298"/>
      <c r="K132" s="298"/>
      <c r="L132" s="298"/>
      <c r="M132" s="298"/>
      <c r="N132" s="298"/>
      <c r="O132" s="298"/>
      <c r="P132" s="298"/>
      <c r="Q132" s="298"/>
      <c r="R132" s="298"/>
      <c r="S132" s="298"/>
      <c r="T132" s="298"/>
      <c r="U132" s="298"/>
      <c r="V132" s="298"/>
      <c r="W132" s="298"/>
      <c r="X132" s="298"/>
      <c r="Y132" s="298"/>
    </row>
    <row r="133" spans="2:25" s="6" customFormat="1" x14ac:dyDescent="0.25">
      <c r="B133" s="10"/>
      <c r="C133" s="32"/>
      <c r="D133" s="12"/>
      <c r="E133" s="12"/>
      <c r="F133" s="12"/>
      <c r="G133" s="12"/>
      <c r="I133" s="298"/>
      <c r="J133" s="298"/>
      <c r="K133" s="298"/>
      <c r="L133" s="298"/>
      <c r="M133" s="298"/>
      <c r="N133" s="298"/>
      <c r="O133" s="298"/>
      <c r="P133" s="298"/>
      <c r="Q133" s="298"/>
      <c r="R133" s="298"/>
      <c r="S133" s="298"/>
      <c r="T133" s="298"/>
      <c r="U133" s="298"/>
      <c r="V133" s="298"/>
      <c r="W133" s="298"/>
      <c r="X133" s="298"/>
      <c r="Y133" s="298"/>
    </row>
    <row r="134" spans="2:25" s="6" customFormat="1" x14ac:dyDescent="0.25">
      <c r="B134" s="10"/>
      <c r="C134" s="32"/>
      <c r="D134" s="12"/>
      <c r="E134" s="12"/>
      <c r="F134" s="12"/>
      <c r="G134" s="12"/>
      <c r="I134" s="298"/>
      <c r="J134" s="298"/>
      <c r="K134" s="298"/>
      <c r="L134" s="298"/>
      <c r="M134" s="298"/>
      <c r="N134" s="298"/>
      <c r="O134" s="298"/>
      <c r="P134" s="298"/>
      <c r="Q134" s="298"/>
      <c r="R134" s="298"/>
      <c r="S134" s="298"/>
      <c r="T134" s="298"/>
      <c r="U134" s="298"/>
      <c r="V134" s="298"/>
      <c r="W134" s="298"/>
      <c r="X134" s="298"/>
      <c r="Y134" s="298"/>
    </row>
    <row r="135" spans="2:25" s="6" customFormat="1" x14ac:dyDescent="0.25">
      <c r="B135" s="10"/>
      <c r="C135" s="32"/>
      <c r="D135" s="12"/>
      <c r="E135" s="12"/>
      <c r="F135" s="12"/>
      <c r="G135" s="12"/>
      <c r="I135" s="298"/>
      <c r="J135" s="298"/>
      <c r="K135" s="298"/>
      <c r="L135" s="298"/>
      <c r="M135" s="298"/>
      <c r="N135" s="298"/>
      <c r="O135" s="298"/>
      <c r="P135" s="298"/>
      <c r="Q135" s="298"/>
      <c r="R135" s="298"/>
      <c r="S135" s="298"/>
      <c r="T135" s="298"/>
      <c r="U135" s="298"/>
      <c r="V135" s="298"/>
      <c r="W135" s="298"/>
      <c r="X135" s="298"/>
      <c r="Y135" s="298"/>
    </row>
    <row r="136" spans="2:25" s="6" customFormat="1" x14ac:dyDescent="0.25">
      <c r="B136" s="10"/>
      <c r="C136" s="32"/>
      <c r="D136" s="12"/>
      <c r="E136" s="12"/>
      <c r="F136" s="12"/>
      <c r="G136" s="12"/>
      <c r="I136" s="298"/>
      <c r="J136" s="298"/>
      <c r="K136" s="298"/>
      <c r="L136" s="298"/>
      <c r="M136" s="298"/>
      <c r="N136" s="298"/>
      <c r="O136" s="298"/>
      <c r="P136" s="298"/>
      <c r="Q136" s="298"/>
      <c r="R136" s="298"/>
      <c r="S136" s="298"/>
      <c r="T136" s="298"/>
      <c r="U136" s="298"/>
      <c r="V136" s="298"/>
      <c r="W136" s="298"/>
      <c r="X136" s="298"/>
      <c r="Y136" s="298"/>
    </row>
    <row r="137" spans="2:25" s="6" customFormat="1" x14ac:dyDescent="0.25">
      <c r="B137" s="10"/>
      <c r="C137" s="32"/>
      <c r="D137" s="12"/>
      <c r="E137" s="12"/>
      <c r="F137" s="12"/>
      <c r="G137" s="12"/>
      <c r="I137" s="298"/>
      <c r="J137" s="298"/>
      <c r="K137" s="298"/>
      <c r="L137" s="298"/>
      <c r="M137" s="298"/>
      <c r="N137" s="298"/>
      <c r="O137" s="298"/>
      <c r="P137" s="298"/>
      <c r="Q137" s="298"/>
      <c r="R137" s="298"/>
      <c r="S137" s="298"/>
      <c r="T137" s="298"/>
      <c r="U137" s="298"/>
      <c r="V137" s="298"/>
      <c r="W137" s="298"/>
      <c r="X137" s="298"/>
      <c r="Y137" s="298"/>
    </row>
    <row r="138" spans="2:25" s="6" customFormat="1" x14ac:dyDescent="0.25">
      <c r="B138" s="10"/>
      <c r="C138" s="32"/>
      <c r="D138" s="12"/>
      <c r="E138" s="12"/>
      <c r="F138" s="12"/>
      <c r="G138" s="12"/>
      <c r="I138" s="298"/>
      <c r="J138" s="298"/>
      <c r="K138" s="298"/>
      <c r="L138" s="298"/>
      <c r="M138" s="298"/>
      <c r="N138" s="298"/>
      <c r="O138" s="298"/>
      <c r="P138" s="298"/>
      <c r="Q138" s="298"/>
      <c r="R138" s="298"/>
      <c r="S138" s="298"/>
      <c r="T138" s="298"/>
      <c r="U138" s="298"/>
      <c r="V138" s="298"/>
      <c r="W138" s="298"/>
      <c r="X138" s="298"/>
      <c r="Y138" s="298"/>
    </row>
    <row r="139" spans="2:25" s="6" customFormat="1" x14ac:dyDescent="0.25">
      <c r="B139" s="10"/>
      <c r="C139" s="32"/>
      <c r="D139" s="12"/>
      <c r="E139" s="12"/>
      <c r="F139" s="12"/>
      <c r="G139" s="12"/>
      <c r="I139" s="298"/>
      <c r="J139" s="298"/>
      <c r="K139" s="298"/>
      <c r="L139" s="298"/>
      <c r="M139" s="298"/>
      <c r="N139" s="298"/>
      <c r="O139" s="298"/>
      <c r="P139" s="298"/>
      <c r="Q139" s="298"/>
      <c r="R139" s="298"/>
      <c r="S139" s="298"/>
      <c r="T139" s="298"/>
      <c r="U139" s="298"/>
      <c r="V139" s="298"/>
      <c r="W139" s="298"/>
      <c r="X139" s="298"/>
      <c r="Y139" s="298"/>
    </row>
    <row r="140" spans="2:25" s="6" customFormat="1" x14ac:dyDescent="0.25">
      <c r="B140" s="10"/>
      <c r="C140" s="32"/>
      <c r="D140" s="12"/>
      <c r="E140" s="12"/>
      <c r="F140" s="12"/>
      <c r="G140" s="12"/>
      <c r="I140" s="298"/>
      <c r="J140" s="298"/>
      <c r="K140" s="298"/>
      <c r="L140" s="298"/>
      <c r="M140" s="298"/>
      <c r="N140" s="298"/>
      <c r="O140" s="298"/>
      <c r="P140" s="298"/>
      <c r="Q140" s="298"/>
      <c r="R140" s="298"/>
      <c r="S140" s="298"/>
      <c r="T140" s="298"/>
      <c r="U140" s="298"/>
      <c r="V140" s="298"/>
      <c r="W140" s="298"/>
      <c r="X140" s="298"/>
      <c r="Y140" s="298"/>
    </row>
    <row r="141" spans="2:25" s="6" customFormat="1" x14ac:dyDescent="0.25">
      <c r="B141" s="10"/>
      <c r="C141" s="32"/>
      <c r="D141" s="12"/>
      <c r="E141" s="12"/>
      <c r="F141" s="12"/>
      <c r="G141" s="12"/>
      <c r="I141" s="298"/>
      <c r="J141" s="298"/>
      <c r="K141" s="298"/>
      <c r="L141" s="298"/>
      <c r="M141" s="298"/>
      <c r="N141" s="298"/>
      <c r="O141" s="298"/>
      <c r="P141" s="298"/>
      <c r="Q141" s="298"/>
      <c r="R141" s="298"/>
      <c r="S141" s="298"/>
      <c r="T141" s="298"/>
      <c r="U141" s="298"/>
      <c r="V141" s="298"/>
      <c r="W141" s="298"/>
      <c r="X141" s="298"/>
      <c r="Y141" s="298"/>
    </row>
    <row r="142" spans="2:25" s="6" customFormat="1" x14ac:dyDescent="0.25">
      <c r="B142" s="10"/>
      <c r="C142" s="32"/>
      <c r="D142" s="12"/>
      <c r="E142" s="12"/>
      <c r="F142" s="12"/>
      <c r="G142" s="12"/>
      <c r="I142" s="298"/>
      <c r="J142" s="298"/>
      <c r="K142" s="298"/>
      <c r="L142" s="298"/>
      <c r="M142" s="298"/>
      <c r="N142" s="298"/>
      <c r="O142" s="298"/>
      <c r="P142" s="298"/>
      <c r="Q142" s="298"/>
      <c r="R142" s="298"/>
      <c r="S142" s="298"/>
      <c r="T142" s="298"/>
      <c r="U142" s="298"/>
      <c r="V142" s="298"/>
      <c r="W142" s="298"/>
      <c r="X142" s="298"/>
      <c r="Y142" s="298"/>
    </row>
    <row r="143" spans="2:25" s="6" customFormat="1" x14ac:dyDescent="0.25">
      <c r="B143" s="10"/>
      <c r="C143" s="32"/>
      <c r="D143" s="12"/>
      <c r="E143" s="12"/>
      <c r="F143" s="12"/>
      <c r="G143" s="12"/>
      <c r="I143" s="298"/>
      <c r="J143" s="298"/>
      <c r="K143" s="298"/>
      <c r="L143" s="298"/>
      <c r="M143" s="298"/>
      <c r="N143" s="298"/>
      <c r="O143" s="298"/>
      <c r="P143" s="298"/>
      <c r="Q143" s="298"/>
      <c r="R143" s="298"/>
      <c r="S143" s="298"/>
      <c r="T143" s="298"/>
      <c r="U143" s="298"/>
      <c r="V143" s="298"/>
      <c r="W143" s="298"/>
      <c r="X143" s="298"/>
      <c r="Y143" s="298"/>
    </row>
    <row r="144" spans="2:25" s="6" customFormat="1" x14ac:dyDescent="0.25">
      <c r="B144" s="10"/>
      <c r="C144" s="32"/>
      <c r="D144" s="12"/>
      <c r="E144" s="12"/>
      <c r="F144" s="12"/>
      <c r="G144" s="12"/>
      <c r="I144" s="298"/>
      <c r="J144" s="298"/>
      <c r="K144" s="298"/>
      <c r="L144" s="298"/>
      <c r="M144" s="298"/>
      <c r="N144" s="298"/>
      <c r="O144" s="298"/>
      <c r="P144" s="298"/>
      <c r="Q144" s="298"/>
      <c r="R144" s="298"/>
      <c r="S144" s="298"/>
      <c r="T144" s="298"/>
      <c r="U144" s="298"/>
      <c r="V144" s="298"/>
      <c r="W144" s="298"/>
      <c r="X144" s="298"/>
      <c r="Y144" s="298"/>
    </row>
    <row r="145" spans="2:25" s="6" customFormat="1" x14ac:dyDescent="0.25">
      <c r="B145" s="10"/>
      <c r="C145" s="32"/>
      <c r="D145" s="12"/>
      <c r="E145" s="12"/>
      <c r="F145" s="12"/>
      <c r="G145" s="12"/>
      <c r="I145" s="298"/>
      <c r="J145" s="298"/>
      <c r="K145" s="298"/>
      <c r="L145" s="298"/>
      <c r="M145" s="298"/>
      <c r="N145" s="298"/>
      <c r="O145" s="298"/>
      <c r="P145" s="298"/>
      <c r="Q145" s="298"/>
      <c r="R145" s="298"/>
      <c r="S145" s="298"/>
      <c r="T145" s="298"/>
      <c r="U145" s="298"/>
      <c r="V145" s="298"/>
      <c r="W145" s="298"/>
      <c r="X145" s="298"/>
      <c r="Y145" s="298"/>
    </row>
    <row r="146" spans="2:25" s="6" customFormat="1" x14ac:dyDescent="0.25">
      <c r="B146" s="10"/>
      <c r="C146" s="32"/>
      <c r="D146" s="12"/>
      <c r="E146" s="12"/>
      <c r="F146" s="12"/>
      <c r="G146" s="12"/>
      <c r="I146" s="298"/>
      <c r="J146" s="298"/>
      <c r="K146" s="298"/>
      <c r="L146" s="298"/>
      <c r="M146" s="298"/>
      <c r="N146" s="298"/>
      <c r="O146" s="298"/>
      <c r="P146" s="298"/>
      <c r="Q146" s="298"/>
      <c r="R146" s="298"/>
      <c r="S146" s="298"/>
      <c r="T146" s="298"/>
      <c r="U146" s="298"/>
      <c r="V146" s="298"/>
      <c r="W146" s="298"/>
      <c r="X146" s="298"/>
      <c r="Y146" s="298"/>
    </row>
    <row r="147" spans="2:25" s="6" customFormat="1" x14ac:dyDescent="0.25">
      <c r="B147" s="10"/>
      <c r="C147" s="32"/>
      <c r="D147" s="12"/>
      <c r="E147" s="12"/>
      <c r="F147" s="12"/>
      <c r="G147" s="12"/>
      <c r="I147" s="298"/>
      <c r="J147" s="298"/>
      <c r="K147" s="298"/>
      <c r="L147" s="298"/>
      <c r="M147" s="298"/>
      <c r="N147" s="298"/>
      <c r="O147" s="298"/>
      <c r="P147" s="298"/>
      <c r="Q147" s="298"/>
      <c r="R147" s="298"/>
      <c r="S147" s="298"/>
      <c r="T147" s="298"/>
      <c r="U147" s="298"/>
      <c r="V147" s="298"/>
      <c r="W147" s="298"/>
      <c r="X147" s="298"/>
      <c r="Y147" s="298"/>
    </row>
    <row r="148" spans="2:25" s="6" customFormat="1" x14ac:dyDescent="0.25">
      <c r="B148" s="10"/>
      <c r="C148" s="32"/>
      <c r="D148" s="12"/>
      <c r="E148" s="12"/>
      <c r="F148" s="12"/>
      <c r="G148" s="12"/>
      <c r="I148" s="298"/>
      <c r="J148" s="298"/>
      <c r="K148" s="298"/>
      <c r="L148" s="298"/>
      <c r="M148" s="298"/>
      <c r="N148" s="298"/>
      <c r="O148" s="298"/>
      <c r="P148" s="298"/>
      <c r="Q148" s="298"/>
      <c r="R148" s="298"/>
      <c r="S148" s="298"/>
      <c r="T148" s="298"/>
      <c r="U148" s="298"/>
      <c r="V148" s="298"/>
      <c r="W148" s="298"/>
      <c r="X148" s="298"/>
      <c r="Y148" s="298"/>
    </row>
    <row r="149" spans="2:25" s="6" customFormat="1" x14ac:dyDescent="0.25">
      <c r="B149" s="10"/>
      <c r="C149" s="32"/>
      <c r="D149" s="12"/>
      <c r="E149" s="12"/>
      <c r="F149" s="12"/>
      <c r="G149" s="12"/>
      <c r="I149" s="298"/>
      <c r="J149" s="298"/>
      <c r="K149" s="298"/>
      <c r="L149" s="298"/>
      <c r="M149" s="298"/>
      <c r="N149" s="298"/>
      <c r="O149" s="298"/>
      <c r="P149" s="298"/>
      <c r="Q149" s="298"/>
      <c r="R149" s="298"/>
      <c r="S149" s="298"/>
      <c r="T149" s="298"/>
      <c r="U149" s="298"/>
      <c r="V149" s="298"/>
      <c r="W149" s="298"/>
      <c r="X149" s="298"/>
      <c r="Y149" s="298"/>
    </row>
    <row r="150" spans="2:25" s="6" customFormat="1" x14ac:dyDescent="0.25">
      <c r="B150" s="10"/>
      <c r="C150" s="32"/>
      <c r="D150" s="12"/>
      <c r="E150" s="12"/>
      <c r="F150" s="12"/>
      <c r="G150" s="12"/>
      <c r="I150" s="298"/>
      <c r="J150" s="298"/>
      <c r="K150" s="298"/>
      <c r="L150" s="298"/>
      <c r="M150" s="298"/>
      <c r="N150" s="298"/>
      <c r="O150" s="298"/>
      <c r="P150" s="298"/>
      <c r="Q150" s="298"/>
      <c r="R150" s="298"/>
      <c r="S150" s="298"/>
      <c r="T150" s="298"/>
      <c r="U150" s="298"/>
      <c r="V150" s="298"/>
      <c r="W150" s="298"/>
      <c r="X150" s="298"/>
      <c r="Y150" s="298"/>
    </row>
    <row r="151" spans="2:25" s="6" customFormat="1" x14ac:dyDescent="0.25">
      <c r="B151" s="10"/>
      <c r="C151" s="32"/>
      <c r="D151" s="12"/>
      <c r="E151" s="12"/>
      <c r="F151" s="12"/>
      <c r="G151" s="12"/>
      <c r="I151" s="298"/>
      <c r="J151" s="298"/>
      <c r="K151" s="298"/>
      <c r="L151" s="298"/>
      <c r="M151" s="298"/>
      <c r="N151" s="298"/>
      <c r="O151" s="298"/>
      <c r="P151" s="298"/>
      <c r="Q151" s="298"/>
      <c r="R151" s="298"/>
      <c r="S151" s="298"/>
      <c r="T151" s="298"/>
      <c r="U151" s="298"/>
      <c r="V151" s="298"/>
      <c r="W151" s="298"/>
      <c r="X151" s="298"/>
      <c r="Y151" s="298"/>
    </row>
    <row r="152" spans="2:25" s="6" customFormat="1" x14ac:dyDescent="0.25">
      <c r="B152" s="10"/>
      <c r="C152" s="32"/>
      <c r="D152" s="12"/>
      <c r="E152" s="12"/>
      <c r="F152" s="12"/>
      <c r="G152" s="12"/>
      <c r="I152" s="298"/>
      <c r="J152" s="298"/>
      <c r="K152" s="298"/>
      <c r="L152" s="298"/>
      <c r="M152" s="298"/>
      <c r="N152" s="298"/>
      <c r="O152" s="298"/>
      <c r="P152" s="298"/>
      <c r="Q152" s="298"/>
      <c r="R152" s="298"/>
      <c r="S152" s="298"/>
      <c r="T152" s="298"/>
      <c r="U152" s="298"/>
      <c r="V152" s="298"/>
      <c r="W152" s="298"/>
      <c r="X152" s="298"/>
      <c r="Y152" s="298"/>
    </row>
    <row r="153" spans="2:25" s="6" customFormat="1" x14ac:dyDescent="0.25">
      <c r="B153" s="10"/>
      <c r="C153" s="32"/>
      <c r="D153" s="12"/>
      <c r="E153" s="12"/>
      <c r="F153" s="12"/>
      <c r="G153" s="12"/>
      <c r="I153" s="298"/>
      <c r="J153" s="298"/>
      <c r="K153" s="298"/>
      <c r="L153" s="298"/>
      <c r="M153" s="298"/>
      <c r="N153" s="298"/>
      <c r="O153" s="298"/>
      <c r="P153" s="298"/>
      <c r="Q153" s="298"/>
      <c r="R153" s="298"/>
      <c r="S153" s="298"/>
      <c r="T153" s="298"/>
      <c r="U153" s="298"/>
      <c r="V153" s="298"/>
      <c r="W153" s="298"/>
      <c r="X153" s="298"/>
      <c r="Y153" s="298"/>
    </row>
    <row r="154" spans="2:25" s="6" customFormat="1" x14ac:dyDescent="0.25">
      <c r="B154" s="10"/>
      <c r="C154" s="32"/>
      <c r="D154" s="12"/>
      <c r="E154" s="12"/>
      <c r="F154" s="12"/>
      <c r="G154" s="12"/>
      <c r="I154" s="298"/>
      <c r="J154" s="298"/>
      <c r="K154" s="298"/>
      <c r="L154" s="298"/>
      <c r="M154" s="298"/>
      <c r="N154" s="298"/>
      <c r="O154" s="298"/>
      <c r="P154" s="298"/>
      <c r="Q154" s="298"/>
      <c r="R154" s="298"/>
      <c r="S154" s="298"/>
      <c r="T154" s="298"/>
      <c r="U154" s="298"/>
      <c r="V154" s="298"/>
      <c r="W154" s="298"/>
      <c r="X154" s="298"/>
      <c r="Y154" s="298"/>
    </row>
    <row r="155" spans="2:25" s="6" customFormat="1" x14ac:dyDescent="0.25">
      <c r="B155" s="10"/>
      <c r="C155" s="32"/>
      <c r="D155" s="12"/>
      <c r="E155" s="12"/>
      <c r="F155" s="12"/>
      <c r="G155" s="12"/>
      <c r="I155" s="298"/>
      <c r="J155" s="298"/>
      <c r="K155" s="298"/>
      <c r="L155" s="298"/>
      <c r="M155" s="298"/>
      <c r="N155" s="298"/>
      <c r="O155" s="298"/>
      <c r="P155" s="298"/>
      <c r="Q155" s="298"/>
      <c r="R155" s="298"/>
      <c r="S155" s="298"/>
      <c r="T155" s="298"/>
      <c r="U155" s="298"/>
      <c r="V155" s="298"/>
      <c r="W155" s="298"/>
      <c r="X155" s="298"/>
      <c r="Y155" s="298"/>
    </row>
    <row r="156" spans="2:25" s="6" customFormat="1" x14ac:dyDescent="0.25">
      <c r="B156" s="10"/>
      <c r="C156" s="32"/>
      <c r="D156" s="12"/>
      <c r="E156" s="12"/>
      <c r="F156" s="12"/>
      <c r="G156" s="12"/>
      <c r="I156" s="298"/>
      <c r="J156" s="298"/>
      <c r="K156" s="298"/>
      <c r="L156" s="298"/>
      <c r="M156" s="298"/>
      <c r="N156" s="298"/>
      <c r="O156" s="298"/>
      <c r="P156" s="298"/>
      <c r="Q156" s="298"/>
      <c r="R156" s="298"/>
      <c r="S156" s="298"/>
      <c r="T156" s="298"/>
      <c r="U156" s="298"/>
      <c r="V156" s="298"/>
      <c r="W156" s="298"/>
      <c r="X156" s="298"/>
      <c r="Y156" s="298"/>
    </row>
    <row r="157" spans="2:25" s="6" customFormat="1" x14ac:dyDescent="0.25">
      <c r="B157" s="10"/>
      <c r="C157" s="32"/>
      <c r="D157" s="12"/>
      <c r="E157" s="12"/>
      <c r="F157" s="12"/>
      <c r="G157" s="12"/>
      <c r="I157" s="298"/>
      <c r="J157" s="298"/>
      <c r="K157" s="298"/>
      <c r="L157" s="298"/>
      <c r="M157" s="298"/>
      <c r="N157" s="298"/>
      <c r="O157" s="298"/>
      <c r="P157" s="298"/>
      <c r="Q157" s="298"/>
      <c r="R157" s="298"/>
      <c r="S157" s="298"/>
      <c r="T157" s="298"/>
      <c r="U157" s="298"/>
      <c r="V157" s="298"/>
      <c r="W157" s="298"/>
      <c r="X157" s="298"/>
      <c r="Y157" s="298"/>
    </row>
    <row r="158" spans="2:25" s="6" customFormat="1" x14ac:dyDescent="0.25">
      <c r="B158" s="10"/>
      <c r="C158" s="32"/>
      <c r="D158" s="12"/>
      <c r="E158" s="12"/>
      <c r="F158" s="12"/>
      <c r="G158" s="12"/>
      <c r="I158" s="298"/>
      <c r="J158" s="298"/>
      <c r="K158" s="298"/>
      <c r="L158" s="298"/>
      <c r="M158" s="298"/>
      <c r="N158" s="298"/>
      <c r="O158" s="298"/>
      <c r="P158" s="298"/>
      <c r="Q158" s="298"/>
      <c r="R158" s="298"/>
      <c r="S158" s="298"/>
      <c r="T158" s="298"/>
      <c r="U158" s="298"/>
      <c r="V158" s="298"/>
      <c r="W158" s="298"/>
      <c r="X158" s="298"/>
      <c r="Y158" s="298"/>
    </row>
    <row r="159" spans="2:25" s="6" customFormat="1" x14ac:dyDescent="0.25">
      <c r="B159" s="10"/>
      <c r="C159" s="32"/>
      <c r="D159" s="12"/>
      <c r="E159" s="12"/>
      <c r="F159" s="12"/>
      <c r="G159" s="12"/>
      <c r="I159" s="298"/>
      <c r="J159" s="298"/>
      <c r="K159" s="298"/>
      <c r="L159" s="298"/>
      <c r="M159" s="298"/>
      <c r="N159" s="298"/>
      <c r="O159" s="298"/>
      <c r="P159" s="298"/>
      <c r="Q159" s="298"/>
      <c r="R159" s="298"/>
      <c r="S159" s="298"/>
      <c r="T159" s="298"/>
      <c r="U159" s="298"/>
      <c r="V159" s="298"/>
      <c r="W159" s="298"/>
      <c r="X159" s="298"/>
      <c r="Y159" s="298"/>
    </row>
    <row r="160" spans="2:25" s="6" customFormat="1" x14ac:dyDescent="0.25">
      <c r="B160" s="10"/>
      <c r="C160" s="32"/>
      <c r="D160" s="12"/>
      <c r="E160" s="12"/>
      <c r="F160" s="12"/>
      <c r="G160" s="12"/>
      <c r="I160" s="298"/>
      <c r="J160" s="298"/>
      <c r="K160" s="298"/>
      <c r="L160" s="298"/>
      <c r="M160" s="298"/>
      <c r="N160" s="298"/>
      <c r="O160" s="298"/>
      <c r="P160" s="298"/>
      <c r="Q160" s="298"/>
      <c r="R160" s="298"/>
      <c r="S160" s="298"/>
      <c r="T160" s="298"/>
      <c r="U160" s="298"/>
      <c r="V160" s="298"/>
      <c r="W160" s="298"/>
      <c r="X160" s="298"/>
      <c r="Y160" s="298"/>
    </row>
    <row r="161" spans="2:25" s="6" customFormat="1" x14ac:dyDescent="0.25">
      <c r="B161" s="10"/>
      <c r="C161" s="32"/>
      <c r="D161" s="12"/>
      <c r="E161" s="12"/>
      <c r="F161" s="12"/>
      <c r="G161" s="12"/>
      <c r="I161" s="298"/>
      <c r="J161" s="298"/>
      <c r="K161" s="298"/>
      <c r="L161" s="298"/>
      <c r="M161" s="298"/>
      <c r="N161" s="298"/>
      <c r="O161" s="298"/>
      <c r="P161" s="298"/>
      <c r="Q161" s="298"/>
      <c r="R161" s="298"/>
      <c r="S161" s="298"/>
      <c r="T161" s="298"/>
      <c r="U161" s="298"/>
      <c r="V161" s="298"/>
      <c r="W161" s="298"/>
      <c r="X161" s="298"/>
      <c r="Y161" s="298"/>
    </row>
    <row r="162" spans="2:25" s="6" customFormat="1" x14ac:dyDescent="0.25">
      <c r="B162" s="10"/>
      <c r="C162" s="32"/>
      <c r="D162" s="12"/>
      <c r="E162" s="12"/>
      <c r="F162" s="12"/>
      <c r="G162" s="12"/>
      <c r="I162" s="298"/>
      <c r="J162" s="298"/>
      <c r="K162" s="298"/>
      <c r="L162" s="298"/>
      <c r="M162" s="298"/>
      <c r="N162" s="298"/>
      <c r="O162" s="298"/>
      <c r="P162" s="298"/>
      <c r="Q162" s="298"/>
      <c r="R162" s="298"/>
      <c r="S162" s="298"/>
      <c r="T162" s="298"/>
      <c r="U162" s="298"/>
      <c r="V162" s="298"/>
      <c r="W162" s="298"/>
      <c r="X162" s="298"/>
      <c r="Y162" s="298"/>
    </row>
    <row r="163" spans="2:25" s="6" customFormat="1" x14ac:dyDescent="0.25">
      <c r="B163" s="10"/>
      <c r="C163" s="32"/>
      <c r="D163" s="12"/>
      <c r="E163" s="12"/>
      <c r="F163" s="12"/>
      <c r="G163" s="12"/>
      <c r="I163" s="298"/>
      <c r="J163" s="298"/>
      <c r="K163" s="298"/>
      <c r="L163" s="298"/>
      <c r="M163" s="298"/>
      <c r="N163" s="298"/>
      <c r="O163" s="298"/>
      <c r="P163" s="298"/>
      <c r="Q163" s="298"/>
      <c r="R163" s="298"/>
      <c r="S163" s="298"/>
      <c r="T163" s="298"/>
      <c r="U163" s="298"/>
      <c r="V163" s="298"/>
      <c r="W163" s="298"/>
      <c r="X163" s="298"/>
      <c r="Y163" s="298"/>
    </row>
    <row r="164" spans="2:25" s="6" customFormat="1" x14ac:dyDescent="0.25">
      <c r="B164" s="10"/>
      <c r="C164" s="32"/>
      <c r="D164" s="12"/>
      <c r="E164" s="12"/>
      <c r="F164" s="12"/>
      <c r="G164" s="12"/>
      <c r="I164" s="298"/>
      <c r="J164" s="298"/>
      <c r="K164" s="298"/>
      <c r="L164" s="298"/>
      <c r="M164" s="298"/>
      <c r="N164" s="298"/>
      <c r="O164" s="298"/>
      <c r="P164" s="298"/>
      <c r="Q164" s="298"/>
      <c r="R164" s="298"/>
      <c r="S164" s="298"/>
      <c r="T164" s="298"/>
      <c r="U164" s="298"/>
      <c r="V164" s="298"/>
      <c r="W164" s="298"/>
      <c r="X164" s="298"/>
      <c r="Y164" s="298"/>
    </row>
    <row r="165" spans="2:25" s="6" customFormat="1" x14ac:dyDescent="0.25">
      <c r="B165" s="10"/>
      <c r="C165" s="32"/>
      <c r="D165" s="12"/>
      <c r="E165" s="12"/>
      <c r="F165" s="12"/>
      <c r="G165" s="12"/>
      <c r="I165" s="298"/>
      <c r="J165" s="298"/>
      <c r="K165" s="298"/>
      <c r="L165" s="298"/>
      <c r="M165" s="298"/>
      <c r="N165" s="298"/>
      <c r="O165" s="298"/>
      <c r="P165" s="298"/>
      <c r="Q165" s="298"/>
      <c r="R165" s="298"/>
      <c r="S165" s="298"/>
      <c r="T165" s="298"/>
      <c r="U165" s="298"/>
      <c r="V165" s="298"/>
      <c r="W165" s="298"/>
      <c r="X165" s="298"/>
      <c r="Y165" s="298"/>
    </row>
    <row r="166" spans="2:25" s="6" customFormat="1" x14ac:dyDescent="0.25">
      <c r="B166" s="10"/>
      <c r="C166" s="32"/>
      <c r="D166" s="12"/>
      <c r="E166" s="12"/>
      <c r="F166" s="12"/>
      <c r="G166" s="12"/>
      <c r="I166" s="298"/>
      <c r="J166" s="298"/>
      <c r="K166" s="298"/>
      <c r="L166" s="298"/>
      <c r="M166" s="298"/>
      <c r="N166" s="298"/>
      <c r="O166" s="298"/>
      <c r="P166" s="298"/>
      <c r="Q166" s="298"/>
      <c r="R166" s="298"/>
      <c r="S166" s="298"/>
      <c r="T166" s="298"/>
      <c r="U166" s="298"/>
      <c r="V166" s="298"/>
      <c r="W166" s="298"/>
      <c r="X166" s="298"/>
      <c r="Y166" s="298"/>
    </row>
    <row r="167" spans="2:25" s="6" customFormat="1" x14ac:dyDescent="0.25">
      <c r="B167" s="10"/>
      <c r="C167" s="32"/>
      <c r="D167" s="12"/>
      <c r="E167" s="12"/>
      <c r="F167" s="12"/>
      <c r="G167" s="12"/>
      <c r="I167" s="298"/>
      <c r="J167" s="298"/>
      <c r="K167" s="298"/>
      <c r="L167" s="298"/>
      <c r="M167" s="298"/>
      <c r="N167" s="298"/>
      <c r="O167" s="298"/>
      <c r="P167" s="298"/>
      <c r="Q167" s="298"/>
      <c r="R167" s="298"/>
      <c r="S167" s="298"/>
      <c r="T167" s="298"/>
      <c r="U167" s="298"/>
      <c r="V167" s="298"/>
      <c r="W167" s="298"/>
      <c r="X167" s="298"/>
      <c r="Y167" s="298"/>
    </row>
    <row r="168" spans="2:25" s="6" customFormat="1" x14ac:dyDescent="0.25">
      <c r="B168" s="10"/>
      <c r="C168" s="32"/>
      <c r="D168" s="12"/>
      <c r="E168" s="12"/>
      <c r="F168" s="12"/>
      <c r="G168" s="12"/>
      <c r="I168" s="298"/>
      <c r="J168" s="298"/>
      <c r="K168" s="298"/>
      <c r="L168" s="298"/>
      <c r="M168" s="298"/>
      <c r="N168" s="298"/>
      <c r="O168" s="298"/>
      <c r="P168" s="298"/>
      <c r="Q168" s="298"/>
      <c r="R168" s="298"/>
      <c r="S168" s="298"/>
      <c r="T168" s="298"/>
      <c r="U168" s="298"/>
      <c r="V168" s="298"/>
      <c r="W168" s="298"/>
      <c r="X168" s="298"/>
      <c r="Y168" s="298"/>
    </row>
    <row r="169" spans="2:25" s="6" customFormat="1" x14ac:dyDescent="0.25">
      <c r="B169" s="10"/>
      <c r="C169" s="32"/>
      <c r="D169" s="12"/>
      <c r="E169" s="12"/>
      <c r="F169" s="12"/>
      <c r="G169" s="12"/>
      <c r="I169" s="298"/>
      <c r="J169" s="298"/>
      <c r="K169" s="298"/>
      <c r="L169" s="298"/>
      <c r="M169" s="298"/>
      <c r="N169" s="298"/>
      <c r="O169" s="298"/>
      <c r="P169" s="298"/>
      <c r="Q169" s="298"/>
      <c r="R169" s="298"/>
      <c r="S169" s="298"/>
      <c r="T169" s="298"/>
      <c r="U169" s="298"/>
      <c r="V169" s="298"/>
      <c r="W169" s="298"/>
      <c r="X169" s="298"/>
      <c r="Y169" s="298"/>
    </row>
    <row r="170" spans="2:25" s="6" customFormat="1" x14ac:dyDescent="0.25">
      <c r="B170" s="10"/>
      <c r="C170" s="32"/>
      <c r="D170" s="12"/>
      <c r="E170" s="12"/>
      <c r="F170" s="12"/>
      <c r="G170" s="12"/>
      <c r="I170" s="298"/>
      <c r="J170" s="298"/>
      <c r="K170" s="298"/>
      <c r="L170" s="298"/>
      <c r="M170" s="298"/>
      <c r="N170" s="298"/>
      <c r="O170" s="298"/>
      <c r="P170" s="298"/>
      <c r="Q170" s="298"/>
      <c r="R170" s="298"/>
      <c r="S170" s="298"/>
      <c r="T170" s="298"/>
      <c r="U170" s="298"/>
      <c r="V170" s="298"/>
      <c r="W170" s="298"/>
      <c r="X170" s="298"/>
      <c r="Y170" s="298"/>
    </row>
    <row r="171" spans="2:25" s="6" customFormat="1" x14ac:dyDescent="0.25">
      <c r="B171" s="13"/>
      <c r="C171" s="33"/>
      <c r="I171" s="298"/>
      <c r="J171" s="298"/>
      <c r="K171" s="298"/>
      <c r="L171" s="298"/>
      <c r="M171" s="298"/>
      <c r="N171" s="298"/>
      <c r="O171" s="298"/>
      <c r="P171" s="298"/>
      <c r="Q171" s="298"/>
      <c r="R171" s="298"/>
      <c r="S171" s="298"/>
      <c r="T171" s="298"/>
      <c r="U171" s="298"/>
      <c r="V171" s="298"/>
      <c r="W171" s="298"/>
      <c r="X171" s="298"/>
      <c r="Y171" s="298"/>
    </row>
    <row r="172" spans="2:25" s="6" customFormat="1" x14ac:dyDescent="0.25">
      <c r="B172" s="13"/>
      <c r="C172" s="33"/>
      <c r="I172" s="298"/>
      <c r="J172" s="298"/>
      <c r="K172" s="298"/>
      <c r="L172" s="298"/>
      <c r="M172" s="298"/>
      <c r="N172" s="298"/>
      <c r="O172" s="298"/>
      <c r="P172" s="298"/>
      <c r="Q172" s="298"/>
      <c r="R172" s="298"/>
      <c r="S172" s="298"/>
      <c r="T172" s="298"/>
      <c r="U172" s="298"/>
      <c r="V172" s="298"/>
      <c r="W172" s="298"/>
      <c r="X172" s="298"/>
      <c r="Y172" s="298"/>
    </row>
    <row r="173" spans="2:25" s="6" customFormat="1" x14ac:dyDescent="0.25">
      <c r="B173" s="13"/>
      <c r="C173" s="33"/>
      <c r="I173" s="298"/>
      <c r="J173" s="298"/>
      <c r="K173" s="298"/>
      <c r="L173" s="298"/>
      <c r="M173" s="298"/>
      <c r="N173" s="298"/>
      <c r="O173" s="298"/>
      <c r="P173" s="298"/>
      <c r="Q173" s="298"/>
      <c r="R173" s="298"/>
      <c r="S173" s="298"/>
      <c r="T173" s="298"/>
      <c r="U173" s="298"/>
      <c r="V173" s="298"/>
      <c r="W173" s="298"/>
      <c r="X173" s="298"/>
      <c r="Y173" s="298"/>
    </row>
    <row r="174" spans="2:25" s="6" customFormat="1" x14ac:dyDescent="0.25">
      <c r="B174" s="13"/>
      <c r="C174" s="33"/>
      <c r="I174" s="298"/>
      <c r="J174" s="298"/>
      <c r="K174" s="298"/>
      <c r="L174" s="298"/>
      <c r="M174" s="298"/>
      <c r="N174" s="298"/>
      <c r="O174" s="298"/>
      <c r="P174" s="298"/>
      <c r="Q174" s="298"/>
      <c r="R174" s="298"/>
      <c r="S174" s="298"/>
      <c r="T174" s="298"/>
      <c r="U174" s="298"/>
      <c r="V174" s="298"/>
      <c r="W174" s="298"/>
      <c r="X174" s="298"/>
      <c r="Y174" s="298"/>
    </row>
    <row r="175" spans="2:25" s="6" customFormat="1" x14ac:dyDescent="0.25">
      <c r="B175" s="13"/>
      <c r="C175" s="33"/>
      <c r="I175" s="298"/>
      <c r="J175" s="298"/>
      <c r="K175" s="298"/>
      <c r="L175" s="298"/>
      <c r="M175" s="298"/>
      <c r="N175" s="298"/>
      <c r="O175" s="298"/>
      <c r="P175" s="298"/>
      <c r="Q175" s="298"/>
      <c r="R175" s="298"/>
      <c r="S175" s="298"/>
      <c r="T175" s="298"/>
      <c r="U175" s="298"/>
      <c r="V175" s="298"/>
      <c r="W175" s="298"/>
      <c r="X175" s="298"/>
      <c r="Y175" s="298"/>
    </row>
    <row r="176" spans="2:25" s="6" customFormat="1" x14ac:dyDescent="0.25">
      <c r="B176" s="13"/>
      <c r="C176" s="33"/>
      <c r="I176" s="298"/>
      <c r="J176" s="298"/>
      <c r="K176" s="298"/>
      <c r="L176" s="298"/>
      <c r="M176" s="298"/>
      <c r="N176" s="298"/>
      <c r="O176" s="298"/>
      <c r="P176" s="298"/>
      <c r="Q176" s="298"/>
      <c r="R176" s="298"/>
      <c r="S176" s="298"/>
      <c r="T176" s="298"/>
      <c r="U176" s="298"/>
      <c r="V176" s="298"/>
      <c r="W176" s="298"/>
      <c r="X176" s="298"/>
      <c r="Y176" s="298"/>
    </row>
    <row r="177" spans="2:25" s="6" customFormat="1" x14ac:dyDescent="0.25">
      <c r="B177" s="13"/>
      <c r="C177" s="33"/>
      <c r="I177" s="298"/>
      <c r="J177" s="298"/>
      <c r="K177" s="298"/>
      <c r="L177" s="298"/>
      <c r="M177" s="298"/>
      <c r="N177" s="298"/>
      <c r="O177" s="298"/>
      <c r="P177" s="298"/>
      <c r="Q177" s="298"/>
      <c r="R177" s="298"/>
      <c r="S177" s="298"/>
      <c r="T177" s="298"/>
      <c r="U177" s="298"/>
      <c r="V177" s="298"/>
      <c r="W177" s="298"/>
      <c r="X177" s="298"/>
      <c r="Y177" s="298"/>
    </row>
  </sheetData>
  <sheetProtection selectLockedCells="1" selectUnlockedCells="1"/>
  <customSheetViews>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C73:D73"/>
    <mergeCell ref="C74:D74"/>
    <mergeCell ref="C75:D75"/>
    <mergeCell ref="C76:D76"/>
    <mergeCell ref="C45:C46"/>
    <mergeCell ref="D45:D46"/>
    <mergeCell ref="B72:D72"/>
    <mergeCell ref="B55:B57"/>
    <mergeCell ref="B48:B50"/>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F49:F50"/>
    <mergeCell ref="F37:F38"/>
    <mergeCell ref="B37:B38"/>
    <mergeCell ref="B32:B33"/>
    <mergeCell ref="B22:B31"/>
    <mergeCell ref="E45:E46"/>
    <mergeCell ref="B39:B42"/>
    <mergeCell ref="F27:F28"/>
    <mergeCell ref="B34:B36"/>
    <mergeCell ref="F35:F36"/>
    <mergeCell ref="F29:F31"/>
    <mergeCell ref="F41:F42"/>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s>
  <dataValidations count="18">
    <dataValidation type="list" operator="equal" sqref="D68:D69 D71 D21">
      <formula1>"Yes,No,"</formula1>
      <formula2>0</formula2>
    </dataValidation>
    <dataValidation type="list" operator="equal" sqref="D55:D57 D48:D50 D41:D43 D39 D33:D36 D30:D31">
      <formula1>"Yes,No"</formula1>
      <formula2>0</formula2>
    </dataValidation>
    <dataValidation type="list" operator="equal" sqref="D64:D67 D52 D54 D47 D28:D29">
      <formula1>"Yes,No"</formula1>
    </dataValidation>
    <dataValidation type="list" operator="equal" sqref="D61:D63">
      <formula1>"Yes,No,Not applicable (Please specify the reason)"</formula1>
    </dataValidation>
    <dataValidation type="list" operator="equal" sqref="D70">
      <formula1>"Yes,No,Not applicable"</formula1>
    </dataValidation>
    <dataValidation type="list" operator="equal" sqref="D58:D60">
      <formula1>"Yes,No,Not applicable (Please specify the reason),"</formula1>
    </dataValidation>
    <dataValidation type="list" operator="equal" sqref="D51">
      <formula1>"Yes,No,Not applicable (please specify the reason)"</formula1>
    </dataValidation>
    <dataValidation operator="equal" sqref="D53 D40 D22 D32"/>
    <dataValidation type="list" operator="equal" sqref="D45:D46">
      <formula1>"Yes by individual electricity tariff,Yes by unbundled purchase of guarantees of origin (GOs),No"</formula1>
    </dataValidation>
    <dataValidation type="list" operator="equal" sqref="D37:D38">
      <formula1>"Yes,Not applicable. (Please, specify the reason on the “answer note” cell),"</formula1>
      <formula2>0</formula2>
    </dataValidation>
    <dataValidation type="list" operator="equal" sqref="D27 D4:D6 D14:D16 D9:D12 D18:D19">
      <formula1>"Yes, No"</formula1>
    </dataValidation>
    <dataValidation type="list" operator="equal" sqref="D20">
      <formula1>"Yes monthy, Yes annualy, Yes other periodicity (please indicate how often), No"</formula1>
    </dataValidation>
    <dataValidation type="list" operator="equal" sqref="D17 D13 D8">
      <formula1>"Yes, No, More often than annual (please especify how often)"</formula1>
    </dataValidation>
    <dataValidation type="list" operator="equal" sqref="D7">
      <formula1>"Yes, No, More often than two years (please especify how often)"</formula1>
    </dataValidation>
    <dataValidation type="list" operator="equal" sqref="D26">
      <formula1>"Yes (Please specify),No, Not applicable"</formula1>
    </dataValidation>
    <dataValidation type="list" operator="equal" sqref="D25">
      <formula1>"Yes,No, Not applicable"</formula1>
    </dataValidation>
    <dataValidation type="list" operator="equal" sqref="D23:D24">
      <formula1>"Yes (space heaters not heat pump or biomass boilers),Yes (biomass boiler),Yes (heat pump), No, Not applicable"</formula1>
    </dataValidation>
    <dataValidation type="list" operator="equal" sqref="D44">
      <formula1>"Yes (suppliers of individual green tariffs offering at least 50% of electricity from RES or suppliers of separate GOs certificates),Yes (At least 5 suppliers of individual green tariffs offering 100% of electricity from RES),Yes (both situations above),No"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94"/>
  <sheetViews>
    <sheetView topLeftCell="A64" zoomScale="90" zoomScaleNormal="90" workbookViewId="0">
      <selection activeCell="C71" sqref="C71"/>
    </sheetView>
  </sheetViews>
  <sheetFormatPr defaultColWidth="11.5546875" defaultRowHeight="15" x14ac:dyDescent="0.25"/>
  <cols>
    <col min="1" max="1" width="14.33203125" style="15" customWidth="1"/>
    <col min="2" max="2" width="23.109375" style="16" customWidth="1"/>
    <col min="3" max="3" width="42.44140625" style="17" customWidth="1"/>
    <col min="4" max="4" width="33" style="18" customWidth="1"/>
    <col min="5" max="5" width="52" style="17" customWidth="1"/>
    <col min="6" max="6" width="49.6640625" style="17" customWidth="1"/>
    <col min="7" max="7" width="21.5546875" style="17" customWidth="1"/>
    <col min="8" max="8" width="22.88671875" style="19" customWidth="1"/>
    <col min="9" max="9" width="43.33203125" style="19" customWidth="1"/>
    <col min="10" max="16384" width="11.5546875" style="19"/>
  </cols>
  <sheetData>
    <row r="1" spans="1:9" s="8" customFormat="1" x14ac:dyDescent="0.25">
      <c r="A1" s="404" t="s">
        <v>60</v>
      </c>
      <c r="B1" s="404"/>
      <c r="C1" s="404"/>
      <c r="D1" s="404"/>
      <c r="E1" s="404"/>
      <c r="F1" s="404"/>
      <c r="G1" s="404"/>
      <c r="H1" s="40"/>
    </row>
    <row r="2" spans="1:9" s="8" customFormat="1" x14ac:dyDescent="0.25">
      <c r="A2" s="405" t="s">
        <v>0</v>
      </c>
      <c r="B2" s="405"/>
      <c r="C2" s="405"/>
      <c r="D2" s="406"/>
      <c r="E2" s="406"/>
      <c r="F2" s="405"/>
      <c r="G2" s="405"/>
      <c r="H2" s="405"/>
    </row>
    <row r="3" spans="1:9" s="8" customFormat="1" ht="30.6" thickBot="1" x14ac:dyDescent="0.3">
      <c r="A3" s="34" t="s">
        <v>16</v>
      </c>
      <c r="B3" s="34" t="s">
        <v>22</v>
      </c>
      <c r="C3" s="34" t="s">
        <v>2</v>
      </c>
      <c r="D3" s="34" t="s">
        <v>116</v>
      </c>
      <c r="E3" s="34" t="s">
        <v>117</v>
      </c>
      <c r="F3" s="34" t="s">
        <v>18</v>
      </c>
      <c r="G3" s="34" t="s">
        <v>23</v>
      </c>
      <c r="H3" s="34" t="s">
        <v>24</v>
      </c>
    </row>
    <row r="4" spans="1:9" ht="54" thickTop="1" thickBot="1" x14ac:dyDescent="0.3">
      <c r="A4" s="498" t="s">
        <v>25</v>
      </c>
      <c r="B4" s="499" t="s">
        <v>120</v>
      </c>
      <c r="C4" s="43" t="s">
        <v>69</v>
      </c>
      <c r="D4" s="53" t="s">
        <v>352</v>
      </c>
      <c r="E4" s="61"/>
      <c r="F4" s="54" t="s">
        <v>134</v>
      </c>
      <c r="G4" s="55">
        <f>IF(D4="Yes", 5, 0 )</f>
        <v>5</v>
      </c>
      <c r="H4" s="501">
        <f>IF(G4=5,5,IF(G5=3,3,IF(G6=2,2)))</f>
        <v>5</v>
      </c>
    </row>
    <row r="5" spans="1:9" ht="40.799999999999997" thickTop="1" thickBot="1" x14ac:dyDescent="0.3">
      <c r="A5" s="498"/>
      <c r="B5" s="499"/>
      <c r="C5" s="44" t="s">
        <v>70</v>
      </c>
      <c r="D5" s="46" t="s">
        <v>352</v>
      </c>
      <c r="E5" s="62"/>
      <c r="F5" s="56" t="s">
        <v>135</v>
      </c>
      <c r="G5" s="57">
        <f>IF(D5="Yes", 3, 0 )</f>
        <v>3</v>
      </c>
      <c r="H5" s="501"/>
    </row>
    <row r="6" spans="1:9" ht="40.799999999999997" thickTop="1" thickBot="1" x14ac:dyDescent="0.3">
      <c r="A6" s="498"/>
      <c r="B6" s="500"/>
      <c r="C6" s="44" t="s">
        <v>119</v>
      </c>
      <c r="D6" s="136" t="s">
        <v>352</v>
      </c>
      <c r="E6" s="62"/>
      <c r="F6" s="56" t="s">
        <v>136</v>
      </c>
      <c r="G6" s="57">
        <f>IF(D6="Yes", 2, 0 )</f>
        <v>2</v>
      </c>
      <c r="H6" s="501"/>
    </row>
    <row r="7" spans="1:9" ht="54" thickTop="1" thickBot="1" x14ac:dyDescent="0.3">
      <c r="A7" s="498"/>
      <c r="B7" s="502" t="s">
        <v>121</v>
      </c>
      <c r="C7" s="44" t="s">
        <v>416</v>
      </c>
      <c r="D7" s="46" t="s">
        <v>352</v>
      </c>
      <c r="E7" s="62"/>
      <c r="F7" s="56" t="s">
        <v>137</v>
      </c>
      <c r="G7" s="57">
        <f>IF(D7="Yes", 5, 0 )</f>
        <v>5</v>
      </c>
      <c r="H7" s="503">
        <f>IF(G7=5,5,IF(G8=2,2,IF(G9=1.5,1.5)))</f>
        <v>5</v>
      </c>
    </row>
    <row r="8" spans="1:9" ht="54" thickTop="1" thickBot="1" x14ac:dyDescent="0.3">
      <c r="A8" s="498"/>
      <c r="B8" s="502"/>
      <c r="C8" s="44" t="s">
        <v>417</v>
      </c>
      <c r="D8" s="46" t="s">
        <v>352</v>
      </c>
      <c r="E8" s="62"/>
      <c r="F8" s="56" t="s">
        <v>138</v>
      </c>
      <c r="G8" s="57">
        <f>IF(D8="Yes", 2, 0 )</f>
        <v>2</v>
      </c>
      <c r="H8" s="503"/>
    </row>
    <row r="9" spans="1:9" ht="54" thickTop="1" thickBot="1" x14ac:dyDescent="0.3">
      <c r="A9" s="498"/>
      <c r="B9" s="502"/>
      <c r="C9" s="44" t="s">
        <v>418</v>
      </c>
      <c r="D9" s="46" t="s">
        <v>352</v>
      </c>
      <c r="E9" s="62"/>
      <c r="F9" s="56" t="s">
        <v>139</v>
      </c>
      <c r="G9" s="57">
        <f>IF(D9="Yes", 1.5, 0 )</f>
        <v>1.5</v>
      </c>
      <c r="H9" s="503"/>
    </row>
    <row r="10" spans="1:9" ht="57" thickTop="1" thickBot="1" x14ac:dyDescent="0.3">
      <c r="A10" s="498"/>
      <c r="B10" s="90" t="s">
        <v>122</v>
      </c>
      <c r="C10" s="45" t="s">
        <v>419</v>
      </c>
      <c r="D10" s="138">
        <v>2</v>
      </c>
      <c r="E10" s="62"/>
      <c r="F10" s="56" t="s">
        <v>140</v>
      </c>
      <c r="G10" s="58">
        <f>IF(D10=0,0,IF(D10=1,2,4))</f>
        <v>4</v>
      </c>
      <c r="H10" s="72">
        <f>G10</f>
        <v>4</v>
      </c>
    </row>
    <row r="11" spans="1:9" ht="52.5" customHeight="1" thickTop="1" thickBot="1" x14ac:dyDescent="0.3">
      <c r="A11" s="498"/>
      <c r="B11" s="505" t="s">
        <v>131</v>
      </c>
      <c r="C11" s="44" t="s">
        <v>344</v>
      </c>
      <c r="D11" s="46" t="s">
        <v>352</v>
      </c>
      <c r="E11" s="62"/>
      <c r="F11" s="474" t="s">
        <v>367</v>
      </c>
      <c r="G11" s="59">
        <f>IF(D11="Yes", 1, 0 )</f>
        <v>1</v>
      </c>
      <c r="H11" s="507">
        <f>SUM(G11:G12)</f>
        <v>2</v>
      </c>
      <c r="I11" s="66"/>
    </row>
    <row r="12" spans="1:9" ht="49.5" customHeight="1" thickTop="1" thickBot="1" x14ac:dyDescent="0.3">
      <c r="A12" s="498"/>
      <c r="B12" s="506"/>
      <c r="C12" s="44" t="s">
        <v>132</v>
      </c>
      <c r="D12" s="46" t="s">
        <v>352</v>
      </c>
      <c r="E12" s="62"/>
      <c r="F12" s="475"/>
      <c r="G12" s="60">
        <f>IF(D12="Yes", 1, 0 )</f>
        <v>1</v>
      </c>
      <c r="H12" s="508"/>
      <c r="I12" s="66"/>
    </row>
    <row r="13" spans="1:9" ht="83.4" thickTop="1" thickBot="1" x14ac:dyDescent="0.3">
      <c r="A13" s="498"/>
      <c r="B13" s="91" t="s">
        <v>133</v>
      </c>
      <c r="C13" s="67" t="s">
        <v>142</v>
      </c>
      <c r="D13" s="68" t="s">
        <v>366</v>
      </c>
      <c r="E13" s="69"/>
      <c r="F13" s="70" t="s">
        <v>141</v>
      </c>
      <c r="G13" s="71">
        <f>IF(D13=0,0,IF(D13=1,1,2))</f>
        <v>2</v>
      </c>
      <c r="H13" s="73">
        <f>G13</f>
        <v>2</v>
      </c>
      <c r="I13" s="66"/>
    </row>
    <row r="14" spans="1:9" ht="145.80000000000001" thickTop="1" x14ac:dyDescent="0.25">
      <c r="A14" s="422" t="s">
        <v>101</v>
      </c>
      <c r="B14" s="464" t="s">
        <v>143</v>
      </c>
      <c r="C14" s="63" t="s">
        <v>157</v>
      </c>
      <c r="D14" s="64" t="s">
        <v>352</v>
      </c>
      <c r="E14" s="65"/>
      <c r="F14" s="280" t="s">
        <v>420</v>
      </c>
      <c r="G14" s="74">
        <f>IF(D14="Yes", 1, 0 )</f>
        <v>1</v>
      </c>
      <c r="H14" s="466">
        <f>SUM(G14:G16)</f>
        <v>3</v>
      </c>
    </row>
    <row r="15" spans="1:9" ht="105.6" x14ac:dyDescent="0.25">
      <c r="A15" s="423"/>
      <c r="B15" s="465"/>
      <c r="C15" s="63" t="s">
        <v>421</v>
      </c>
      <c r="D15" s="64" t="s">
        <v>352</v>
      </c>
      <c r="E15" s="65"/>
      <c r="F15" s="281" t="s">
        <v>422</v>
      </c>
      <c r="G15" s="74">
        <f>IF(D15="Yes", 1, 0 )</f>
        <v>1</v>
      </c>
      <c r="H15" s="467"/>
    </row>
    <row r="16" spans="1:9" ht="92.4" x14ac:dyDescent="0.25">
      <c r="A16" s="423"/>
      <c r="B16" s="465"/>
      <c r="C16" s="63" t="s">
        <v>158</v>
      </c>
      <c r="D16" s="64" t="s">
        <v>352</v>
      </c>
      <c r="E16" s="65"/>
      <c r="F16" s="282" t="s">
        <v>423</v>
      </c>
      <c r="G16" s="74">
        <f>IF(D16="Yes", 1, 0 )</f>
        <v>1</v>
      </c>
      <c r="H16" s="467"/>
    </row>
    <row r="17" spans="1:9" ht="95.4" x14ac:dyDescent="0.25">
      <c r="A17" s="423"/>
      <c r="B17" s="47" t="s">
        <v>144</v>
      </c>
      <c r="C17" s="44" t="s">
        <v>159</v>
      </c>
      <c r="D17" s="80">
        <v>0</v>
      </c>
      <c r="E17" s="62"/>
      <c r="F17" s="283" t="s">
        <v>185</v>
      </c>
      <c r="G17" s="75">
        <f>IF(D17=0,0,IF(D17=0.15,1.5,3.5))</f>
        <v>0</v>
      </c>
      <c r="H17" s="72">
        <f>G17</f>
        <v>0</v>
      </c>
    </row>
    <row r="18" spans="1:9" ht="145.19999999999999" x14ac:dyDescent="0.25">
      <c r="A18" s="423"/>
      <c r="B18" s="47" t="s">
        <v>145</v>
      </c>
      <c r="C18" s="44" t="s">
        <v>160</v>
      </c>
      <c r="D18" s="46" t="s">
        <v>352</v>
      </c>
      <c r="E18" s="62"/>
      <c r="F18" s="327" t="s">
        <v>424</v>
      </c>
      <c r="G18" s="57">
        <f>IF(D18="Yes", 3, 0 )</f>
        <v>3</v>
      </c>
      <c r="H18" s="76">
        <f>IF(G18=0,0,SUM(G18:G18))</f>
        <v>3</v>
      </c>
      <c r="I18"/>
    </row>
    <row r="19" spans="1:9" ht="79.5" customHeight="1" x14ac:dyDescent="0.25">
      <c r="A19" s="423"/>
      <c r="B19" s="468" t="s">
        <v>146</v>
      </c>
      <c r="C19" s="44" t="s">
        <v>368</v>
      </c>
      <c r="D19" s="288">
        <v>7</v>
      </c>
      <c r="E19" s="62"/>
      <c r="F19" s="474" t="s">
        <v>239</v>
      </c>
      <c r="G19" s="77">
        <f>IF(D19=0,0,IF(D19=1,0.5,IF(D19=2,1,IF(D19=3,1.5,IF(D19=4,2,IF(D19=5,2.5,IF(D19=6,3,IF(D19=7,3.5,4))))))))</f>
        <v>3.5</v>
      </c>
      <c r="H19" s="472">
        <f>IF(G19+G20&gt;4,4,G19+G20)</f>
        <v>4</v>
      </c>
      <c r="I19"/>
    </row>
    <row r="20" spans="1:9" ht="78.75" customHeight="1" x14ac:dyDescent="0.25">
      <c r="A20" s="423"/>
      <c r="B20" s="469"/>
      <c r="C20" s="44" t="s">
        <v>369</v>
      </c>
      <c r="D20" s="135">
        <v>2</v>
      </c>
      <c r="E20" s="62"/>
      <c r="F20" s="475"/>
      <c r="G20" s="77">
        <f>IF(D20=0,0,IF(D20=1,1,IF(D20=2,2,IF(D20=3,3,4))))</f>
        <v>2</v>
      </c>
      <c r="H20" s="473"/>
    </row>
    <row r="21" spans="1:9" ht="79.2" x14ac:dyDescent="0.25">
      <c r="A21" s="423"/>
      <c r="B21" s="47" t="s">
        <v>147</v>
      </c>
      <c r="C21" s="45" t="s">
        <v>161</v>
      </c>
      <c r="D21" s="46" t="s">
        <v>366</v>
      </c>
      <c r="E21" s="62"/>
      <c r="F21" s="56" t="s">
        <v>370</v>
      </c>
      <c r="G21" s="77">
        <f>IF(D21=0,0,IF(D21=1,1.5,3 ))</f>
        <v>3</v>
      </c>
      <c r="H21" s="76">
        <f>G21</f>
        <v>3</v>
      </c>
      <c r="I21" s="21"/>
    </row>
    <row r="22" spans="1:9" ht="66" x14ac:dyDescent="0.25">
      <c r="A22" s="423"/>
      <c r="B22" s="468" t="s">
        <v>148</v>
      </c>
      <c r="C22" s="44" t="s">
        <v>453</v>
      </c>
      <c r="D22" s="46" t="s">
        <v>352</v>
      </c>
      <c r="E22" s="62"/>
      <c r="F22" s="286" t="s">
        <v>425</v>
      </c>
      <c r="G22" s="57">
        <f>IF(D22="Yes", 2, 0 )</f>
        <v>2</v>
      </c>
      <c r="H22" s="470">
        <f>SUM(G22:G23)</f>
        <v>4</v>
      </c>
      <c r="I22" s="21"/>
    </row>
    <row r="23" spans="1:9" ht="52.8" x14ac:dyDescent="0.25">
      <c r="A23" s="423"/>
      <c r="B23" s="469"/>
      <c r="C23" s="44" t="s">
        <v>162</v>
      </c>
      <c r="D23" s="46" t="s">
        <v>352</v>
      </c>
      <c r="E23" s="62"/>
      <c r="F23" s="287" t="s">
        <v>426</v>
      </c>
      <c r="G23" s="57">
        <f>IF(D23="Yes", 2, 0 )</f>
        <v>2</v>
      </c>
      <c r="H23" s="471"/>
    </row>
    <row r="24" spans="1:9" ht="66" x14ac:dyDescent="0.25">
      <c r="A24" s="423"/>
      <c r="B24" s="468" t="s">
        <v>149</v>
      </c>
      <c r="C24" s="44" t="s">
        <v>165</v>
      </c>
      <c r="D24" s="46" t="s">
        <v>352</v>
      </c>
      <c r="E24" s="62"/>
      <c r="F24" s="474" t="s">
        <v>186</v>
      </c>
      <c r="G24" s="57">
        <f>IF(D24="Yes", 1.5, 0 )</f>
        <v>1.5</v>
      </c>
      <c r="H24" s="494">
        <f>SUM(G24:G26)</f>
        <v>4.5</v>
      </c>
    </row>
    <row r="25" spans="1:9" ht="52.8" x14ac:dyDescent="0.25">
      <c r="A25" s="423"/>
      <c r="B25" s="465"/>
      <c r="C25" s="44" t="s">
        <v>163</v>
      </c>
      <c r="D25" s="81" t="s">
        <v>352</v>
      </c>
      <c r="E25" s="82"/>
      <c r="F25" s="497"/>
      <c r="G25" s="58">
        <f>IF(D25="Yes", 1.5, 0 )</f>
        <v>1.5</v>
      </c>
      <c r="H25" s="495"/>
    </row>
    <row r="26" spans="1:9" ht="52.8" x14ac:dyDescent="0.25">
      <c r="A26" s="423"/>
      <c r="B26" s="489"/>
      <c r="C26" s="79" t="s">
        <v>164</v>
      </c>
      <c r="D26" s="83" t="s">
        <v>352</v>
      </c>
      <c r="E26" s="84"/>
      <c r="F26" s="475"/>
      <c r="G26" s="78">
        <f>IF(D26="Yes", 1.5, 0 )</f>
        <v>1.5</v>
      </c>
      <c r="H26" s="496"/>
    </row>
    <row r="27" spans="1:9" ht="52.8" x14ac:dyDescent="0.25">
      <c r="A27" s="423"/>
      <c r="B27" s="490" t="s">
        <v>150</v>
      </c>
      <c r="C27" s="44" t="s">
        <v>166</v>
      </c>
      <c r="D27" s="46"/>
      <c r="E27" s="62"/>
      <c r="F27" s="474" t="s">
        <v>402</v>
      </c>
      <c r="G27" s="57">
        <f>IF(D27="Yes", 2, 0 )</f>
        <v>0</v>
      </c>
      <c r="H27" s="488">
        <f>SUM(G27:G28)</f>
        <v>0</v>
      </c>
    </row>
    <row r="28" spans="1:9" ht="52.8" x14ac:dyDescent="0.25">
      <c r="A28" s="423"/>
      <c r="B28" s="469"/>
      <c r="C28" s="44" t="s">
        <v>167</v>
      </c>
      <c r="D28" s="46"/>
      <c r="E28" s="62"/>
      <c r="F28" s="475"/>
      <c r="G28" s="57">
        <f>IF(D28="Yes", 2, 0 )</f>
        <v>0</v>
      </c>
      <c r="H28" s="485"/>
    </row>
    <row r="29" spans="1:9" ht="55.8" x14ac:dyDescent="0.25">
      <c r="A29" s="423"/>
      <c r="B29" s="47" t="s">
        <v>151</v>
      </c>
      <c r="C29" s="44" t="s">
        <v>168</v>
      </c>
      <c r="D29" s="81" t="s">
        <v>351</v>
      </c>
      <c r="E29" s="62"/>
      <c r="F29" s="56" t="s">
        <v>187</v>
      </c>
      <c r="G29" s="57">
        <f>IF(D29="Yes", 1, 0 )</f>
        <v>0</v>
      </c>
      <c r="H29" s="76">
        <f>SUM(G29:G29)</f>
        <v>0</v>
      </c>
    </row>
    <row r="30" spans="1:9" ht="171.6" x14ac:dyDescent="0.25">
      <c r="A30" s="423"/>
      <c r="B30" s="47" t="s">
        <v>152</v>
      </c>
      <c r="C30" s="44" t="s">
        <v>479</v>
      </c>
      <c r="D30" s="46"/>
      <c r="E30" s="62"/>
      <c r="F30" s="271" t="s">
        <v>427</v>
      </c>
      <c r="G30" s="57">
        <f>IF(D30="Yes", 1.5, 0 )</f>
        <v>0</v>
      </c>
      <c r="H30" s="85">
        <f>IF(SUM(G30:G30)=0,0,1.5)</f>
        <v>0</v>
      </c>
    </row>
    <row r="31" spans="1:9" ht="52.8" x14ac:dyDescent="0.25">
      <c r="A31" s="423"/>
      <c r="B31" s="468" t="s">
        <v>153</v>
      </c>
      <c r="C31" s="87" t="s">
        <v>169</v>
      </c>
      <c r="D31" s="81" t="s">
        <v>351</v>
      </c>
      <c r="E31" s="82"/>
      <c r="F31" s="331" t="s">
        <v>428</v>
      </c>
      <c r="G31" s="57">
        <f>IF(D31="Yes", 3, 0 )</f>
        <v>0</v>
      </c>
      <c r="H31" s="491">
        <f>IF(D31="no",0,IF(G32=4,4,IF(G31=3,3,IF(G33=3,3))))</f>
        <v>0</v>
      </c>
    </row>
    <row r="32" spans="1:9" ht="66" x14ac:dyDescent="0.25">
      <c r="A32" s="423"/>
      <c r="B32" s="465"/>
      <c r="C32" s="86" t="s">
        <v>429</v>
      </c>
      <c r="D32" s="81" t="s">
        <v>352</v>
      </c>
      <c r="E32" s="82"/>
      <c r="F32" s="269" t="s">
        <v>393</v>
      </c>
      <c r="G32" s="57">
        <f>IF(D32="Yes", 4, 0 )</f>
        <v>4</v>
      </c>
      <c r="H32" s="492"/>
    </row>
    <row r="33" spans="1:9" ht="184.8" x14ac:dyDescent="0.25">
      <c r="A33" s="423"/>
      <c r="B33" s="489"/>
      <c r="C33" s="87" t="s">
        <v>430</v>
      </c>
      <c r="D33" s="88" t="s">
        <v>352</v>
      </c>
      <c r="E33" s="89"/>
      <c r="F33" s="99" t="s">
        <v>431</v>
      </c>
      <c r="G33" s="57">
        <f>IF(D33="Yes", 3, 0 )</f>
        <v>3</v>
      </c>
      <c r="H33" s="493"/>
    </row>
    <row r="34" spans="1:9" ht="95.4" x14ac:dyDescent="0.25">
      <c r="A34" s="423"/>
      <c r="B34" s="92" t="s">
        <v>154</v>
      </c>
      <c r="C34" s="63" t="s">
        <v>170</v>
      </c>
      <c r="D34" s="64" t="s">
        <v>371</v>
      </c>
      <c r="E34" s="65"/>
      <c r="F34" s="326" t="s">
        <v>432</v>
      </c>
      <c r="G34" s="74">
        <f>IF(D34="At least 50%", 5, IF(D34="At least 20%", 3, IF(D34="at least 10%",1)))</f>
        <v>3</v>
      </c>
      <c r="H34" s="93">
        <f>IF(G34=0,0,SUM(G34:G34))</f>
        <v>3</v>
      </c>
    </row>
    <row r="35" spans="1:9" ht="66" x14ac:dyDescent="0.25">
      <c r="A35" s="423"/>
      <c r="B35" s="469" t="s">
        <v>155</v>
      </c>
      <c r="C35" s="63" t="s">
        <v>240</v>
      </c>
      <c r="D35" s="64" t="s">
        <v>452</v>
      </c>
      <c r="E35" s="65"/>
      <c r="F35" s="475" t="s">
        <v>394</v>
      </c>
      <c r="G35" s="74">
        <f>IF(D35="Yes (only for heat or cool the rooms)",1.5,IF(D35="Yes (only for heat sanitary water)",1,IF(D35="Yes (for all purposed mentioned)",2.5, 0)))</f>
        <v>2.5</v>
      </c>
      <c r="H35" s="472">
        <f>IF(G35+G36&gt;3.5,3.5,G35+G36)</f>
        <v>3.5</v>
      </c>
    </row>
    <row r="36" spans="1:9" ht="66" x14ac:dyDescent="0.3">
      <c r="A36" s="423"/>
      <c r="B36" s="509"/>
      <c r="C36" s="44" t="s">
        <v>241</v>
      </c>
      <c r="D36" s="64" t="s">
        <v>480</v>
      </c>
      <c r="E36" s="62"/>
      <c r="F36" s="510"/>
      <c r="G36" s="74">
        <f>IF(D36="Yes (only for heat or cool the rooms)",2,IF(D36="Yes (only for heat sanitary water)",1.5,IF(D36="Yes (for all purposed mentioned)",3.5, 0)))</f>
        <v>2</v>
      </c>
      <c r="H36" s="473"/>
      <c r="I36" s="20"/>
    </row>
    <row r="37" spans="1:9" ht="56.4" thickBot="1" x14ac:dyDescent="0.3">
      <c r="A37" s="504"/>
      <c r="B37" s="95" t="s">
        <v>156</v>
      </c>
      <c r="C37" s="67" t="s">
        <v>433</v>
      </c>
      <c r="D37" s="97" t="s">
        <v>377</v>
      </c>
      <c r="E37" s="69"/>
      <c r="F37" s="70" t="s">
        <v>372</v>
      </c>
      <c r="G37" s="71">
        <f>IF(D37="at least 95%",1.5,IF(D37="at least 50%",1,0))</f>
        <v>0</v>
      </c>
      <c r="H37" s="96">
        <f>'Declarations- Optional Criteria'!$G$37</f>
        <v>0</v>
      </c>
    </row>
    <row r="38" spans="1:9" ht="69" customHeight="1" thickTop="1" x14ac:dyDescent="0.25">
      <c r="A38" s="453" t="s">
        <v>110</v>
      </c>
      <c r="B38" s="483" t="s">
        <v>171</v>
      </c>
      <c r="C38" s="63" t="s">
        <v>180</v>
      </c>
      <c r="D38" s="64" t="s">
        <v>352</v>
      </c>
      <c r="E38" s="98"/>
      <c r="F38" s="326" t="s">
        <v>373</v>
      </c>
      <c r="G38" s="74">
        <f>IF(D38="Yes", 2, 0 )</f>
        <v>2</v>
      </c>
      <c r="H38" s="466">
        <f>SUM(G38:G39)</f>
        <v>4</v>
      </c>
    </row>
    <row r="39" spans="1:9" ht="79.2" x14ac:dyDescent="0.25">
      <c r="A39" s="454"/>
      <c r="B39" s="484"/>
      <c r="C39" s="63" t="s">
        <v>390</v>
      </c>
      <c r="D39" s="64" t="s">
        <v>352</v>
      </c>
      <c r="E39" s="98"/>
      <c r="F39" s="270" t="s">
        <v>395</v>
      </c>
      <c r="G39" s="74">
        <f>IF(D39="Yes", 2, 0 )</f>
        <v>2</v>
      </c>
      <c r="H39" s="485"/>
    </row>
    <row r="40" spans="1:9" ht="39.6" x14ac:dyDescent="0.25">
      <c r="A40" s="454"/>
      <c r="B40" s="486" t="s">
        <v>172</v>
      </c>
      <c r="C40" s="63" t="s">
        <v>181</v>
      </c>
      <c r="D40" s="64" t="s">
        <v>352</v>
      </c>
      <c r="E40" s="98"/>
      <c r="F40" s="326" t="s">
        <v>434</v>
      </c>
      <c r="G40" s="74">
        <f>IF(D40="Yes", 1.5, 0 )</f>
        <v>1.5</v>
      </c>
      <c r="H40" s="488">
        <f>SUM(G40:G42)</f>
        <v>4.5</v>
      </c>
    </row>
    <row r="41" spans="1:9" ht="52.8" x14ac:dyDescent="0.25">
      <c r="A41" s="454"/>
      <c r="B41" s="487"/>
      <c r="C41" s="63" t="s">
        <v>182</v>
      </c>
      <c r="D41" s="64" t="s">
        <v>352</v>
      </c>
      <c r="E41" s="98"/>
      <c r="F41" s="474" t="s">
        <v>396</v>
      </c>
      <c r="G41" s="74">
        <f>IF(D41="Yes", 1.5, 0 )</f>
        <v>1.5</v>
      </c>
      <c r="H41" s="467"/>
    </row>
    <row r="42" spans="1:9" ht="52.8" x14ac:dyDescent="0.25">
      <c r="A42" s="454"/>
      <c r="B42" s="484"/>
      <c r="C42" s="44" t="s">
        <v>183</v>
      </c>
      <c r="D42" s="46" t="s">
        <v>352</v>
      </c>
      <c r="E42" s="62"/>
      <c r="F42" s="475"/>
      <c r="G42" s="57">
        <f>IF(D42="Yes", 1.5, 0 )</f>
        <v>1.5</v>
      </c>
      <c r="H42" s="485"/>
    </row>
    <row r="43" spans="1:9" ht="55.8" x14ac:dyDescent="0.25">
      <c r="A43" s="454"/>
      <c r="B43" s="47" t="s">
        <v>173</v>
      </c>
      <c r="C43" s="44" t="s">
        <v>184</v>
      </c>
      <c r="D43" s="81" t="s">
        <v>351</v>
      </c>
      <c r="E43" s="62"/>
      <c r="F43" s="327" t="s">
        <v>243</v>
      </c>
      <c r="G43" s="57">
        <f>IF(D43="Yes", 2.5, 0 )</f>
        <v>0</v>
      </c>
      <c r="H43" s="72">
        <f>G43</f>
        <v>0</v>
      </c>
    </row>
    <row r="44" spans="1:9" ht="66" x14ac:dyDescent="0.25">
      <c r="A44" s="454"/>
      <c r="B44" s="486" t="s">
        <v>174</v>
      </c>
      <c r="C44" s="100" t="s">
        <v>435</v>
      </c>
      <c r="D44" s="81" t="s">
        <v>352</v>
      </c>
      <c r="E44" s="62"/>
      <c r="F44" s="474" t="s">
        <v>465</v>
      </c>
      <c r="G44" s="57">
        <f>IF(D44="Yes", 3, 0 )</f>
        <v>3</v>
      </c>
      <c r="H44" s="488">
        <f>IF(G44=3,3,IF(G45=3,3))</f>
        <v>3</v>
      </c>
    </row>
    <row r="45" spans="1:9" ht="52.8" x14ac:dyDescent="0.25">
      <c r="A45" s="454"/>
      <c r="B45" s="484"/>
      <c r="C45" s="100" t="s">
        <v>188</v>
      </c>
      <c r="D45" s="81" t="s">
        <v>352</v>
      </c>
      <c r="E45" s="62"/>
      <c r="F45" s="475"/>
      <c r="G45" s="57">
        <f>IF(D45="Yes", 3, 0 )</f>
        <v>3</v>
      </c>
      <c r="H45" s="485"/>
    </row>
    <row r="46" spans="1:9" ht="66" x14ac:dyDescent="0.25">
      <c r="A46" s="454"/>
      <c r="B46" s="509" t="s">
        <v>175</v>
      </c>
      <c r="C46" s="44" t="s">
        <v>67</v>
      </c>
      <c r="D46" s="268" t="s">
        <v>377</v>
      </c>
      <c r="E46" s="62"/>
      <c r="F46" s="333" t="s">
        <v>374</v>
      </c>
      <c r="G46" s="57">
        <f>IF(D46="Yes", 0.5, 0 )</f>
        <v>0</v>
      </c>
      <c r="H46" s="503" t="b">
        <f>IF(G47=1.5,1.5,IF(G46=0.5,0.5))</f>
        <v>0</v>
      </c>
    </row>
    <row r="47" spans="1:9" ht="52.8" x14ac:dyDescent="0.25">
      <c r="A47" s="454"/>
      <c r="B47" s="509"/>
      <c r="C47" s="44" t="s">
        <v>68</v>
      </c>
      <c r="D47" s="81" t="s">
        <v>351</v>
      </c>
      <c r="E47" s="62"/>
      <c r="F47" s="333" t="s">
        <v>375</v>
      </c>
      <c r="G47" s="57">
        <f>IF(D47="Yes", 1.5, 0 )</f>
        <v>0</v>
      </c>
      <c r="H47" s="503"/>
    </row>
    <row r="48" spans="1:9" ht="79.2" x14ac:dyDescent="0.25">
      <c r="A48" s="454"/>
      <c r="B48" s="468" t="s">
        <v>176</v>
      </c>
      <c r="C48" s="44" t="s">
        <v>436</v>
      </c>
      <c r="D48" s="288" t="s">
        <v>352</v>
      </c>
      <c r="E48" s="62"/>
      <c r="F48" s="474" t="s">
        <v>466</v>
      </c>
      <c r="G48" s="74">
        <f>IF(D48="Yes", 1, 0 )</f>
        <v>1</v>
      </c>
      <c r="H48" s="488">
        <f>IF(G50=1.5,(G48+G50),G49+G48)</f>
        <v>2.5</v>
      </c>
    </row>
    <row r="49" spans="1:8" ht="79.2" x14ac:dyDescent="0.25">
      <c r="A49" s="454"/>
      <c r="B49" s="465"/>
      <c r="C49" s="86" t="s">
        <v>450</v>
      </c>
      <c r="D49" s="288" t="s">
        <v>351</v>
      </c>
      <c r="E49" s="82"/>
      <c r="F49" s="497"/>
      <c r="G49" s="74">
        <f>IF(D49="Yes", 0.5, 0)</f>
        <v>0</v>
      </c>
      <c r="H49" s="467"/>
    </row>
    <row r="50" spans="1:8" ht="56.25" customHeight="1" x14ac:dyDescent="0.25">
      <c r="A50" s="454"/>
      <c r="B50" s="489"/>
      <c r="C50" s="87" t="s">
        <v>451</v>
      </c>
      <c r="D50" s="288" t="s">
        <v>352</v>
      </c>
      <c r="E50" s="89"/>
      <c r="F50" s="516"/>
      <c r="G50" s="74">
        <f>IF(D50="Yes", 1.5, 0 )</f>
        <v>1.5</v>
      </c>
      <c r="H50" s="515"/>
    </row>
    <row r="51" spans="1:8" ht="52.8" x14ac:dyDescent="0.25">
      <c r="A51" s="454"/>
      <c r="B51" s="469" t="s">
        <v>177</v>
      </c>
      <c r="C51" s="63" t="s">
        <v>192</v>
      </c>
      <c r="D51" s="288" t="s">
        <v>352</v>
      </c>
      <c r="E51" s="65"/>
      <c r="F51" s="526" t="s">
        <v>191</v>
      </c>
      <c r="G51" s="74">
        <f>IF(D51="Yes", 1, 0 )</f>
        <v>1</v>
      </c>
      <c r="H51" s="471">
        <f>SUM(G51:G53)</f>
        <v>3</v>
      </c>
    </row>
    <row r="52" spans="1:8" ht="40.200000000000003" thickBot="1" x14ac:dyDescent="0.3">
      <c r="A52" s="454"/>
      <c r="B52" s="469"/>
      <c r="C52" s="44" t="s">
        <v>189</v>
      </c>
      <c r="D52" s="64" t="s">
        <v>352</v>
      </c>
      <c r="E52" s="65"/>
      <c r="F52" s="497"/>
      <c r="G52" s="74">
        <f>IF(D52="Yes", 1, 0 )</f>
        <v>1</v>
      </c>
      <c r="H52" s="471"/>
    </row>
    <row r="53" spans="1:8" ht="40.200000000000003" thickTop="1" x14ac:dyDescent="0.25">
      <c r="A53" s="454"/>
      <c r="B53" s="527"/>
      <c r="C53" s="44" t="s">
        <v>190</v>
      </c>
      <c r="D53" s="46" t="s">
        <v>352</v>
      </c>
      <c r="E53" s="62"/>
      <c r="F53" s="475"/>
      <c r="G53" s="57">
        <f>IF(D53="Yes", 1, 0 )</f>
        <v>1</v>
      </c>
      <c r="H53" s="501"/>
    </row>
    <row r="54" spans="1:8" ht="66" x14ac:dyDescent="0.25">
      <c r="A54" s="454"/>
      <c r="B54" s="486" t="s">
        <v>178</v>
      </c>
      <c r="C54" s="44" t="s">
        <v>193</v>
      </c>
      <c r="D54" s="46" t="s">
        <v>352</v>
      </c>
      <c r="E54" s="62"/>
      <c r="F54" s="474" t="s">
        <v>194</v>
      </c>
      <c r="G54" s="57">
        <f>IF(D54="Yes", 1.5, 0 )</f>
        <v>1.5</v>
      </c>
      <c r="H54" s="470">
        <f>IF(G54=1.5,1.5, IF(G55=1.5,1.5))</f>
        <v>1.5</v>
      </c>
    </row>
    <row r="55" spans="1:8" ht="69" customHeight="1" x14ac:dyDescent="0.25">
      <c r="A55" s="454"/>
      <c r="B55" s="484"/>
      <c r="C55" s="44" t="s">
        <v>195</v>
      </c>
      <c r="D55" s="46" t="s">
        <v>352</v>
      </c>
      <c r="E55" s="62"/>
      <c r="F55" s="475"/>
      <c r="G55" s="57">
        <f>IF(D55="Yes", 1.5, 0 )</f>
        <v>1.5</v>
      </c>
      <c r="H55" s="471"/>
    </row>
    <row r="56" spans="1:8" ht="91.5" customHeight="1" thickBot="1" x14ac:dyDescent="0.3">
      <c r="A56" s="455"/>
      <c r="B56" s="94" t="s">
        <v>179</v>
      </c>
      <c r="C56" s="101" t="s">
        <v>437</v>
      </c>
      <c r="D56" s="149" t="s">
        <v>478</v>
      </c>
      <c r="E56" s="150"/>
      <c r="F56" s="139" t="s">
        <v>244</v>
      </c>
      <c r="G56" s="145">
        <f>IF(D56="Yes exclusively native species",2,IF(D56="Yes native and/or non-invasive alien species",1.5,IF(D56="Yes exclusively non-invasive alien species",1, IF(D56="Yes absence of invasive alien species of Union concern", 0.5,0))))</f>
        <v>1</v>
      </c>
      <c r="H56" s="140">
        <f>G56</f>
        <v>1</v>
      </c>
    </row>
    <row r="57" spans="1:8" ht="142.5" customHeight="1" thickTop="1" x14ac:dyDescent="0.3">
      <c r="A57" s="443" t="s">
        <v>109</v>
      </c>
      <c r="B57" s="47" t="s">
        <v>196</v>
      </c>
      <c r="C57" s="86" t="s">
        <v>224</v>
      </c>
      <c r="D57" s="136" t="s">
        <v>376</v>
      </c>
      <c r="E57" s="115"/>
      <c r="F57" s="333" t="s">
        <v>399</v>
      </c>
      <c r="G57" s="57">
        <f>IF(D57=0,0,IF(D57=1,0.5,IF(D57 =2,1,IF(D57 =3,1.5,2))))</f>
        <v>2</v>
      </c>
      <c r="H57" s="72">
        <f t="shared" ref="H57:H62" si="0">G57</f>
        <v>2</v>
      </c>
    </row>
    <row r="58" spans="1:8" ht="132" x14ac:dyDescent="0.3">
      <c r="A58" s="444"/>
      <c r="B58" s="47" t="s">
        <v>197</v>
      </c>
      <c r="C58" s="108" t="s">
        <v>225</v>
      </c>
      <c r="D58" s="102" t="s">
        <v>376</v>
      </c>
      <c r="E58" s="115"/>
      <c r="F58" s="333" t="s">
        <v>398</v>
      </c>
      <c r="G58" s="57">
        <f>IF(D58=0,0,IF(D58=1,1,IF(D58 =2,2,IF(D58 =3,3,4))))</f>
        <v>4</v>
      </c>
      <c r="H58" s="72">
        <f t="shared" si="0"/>
        <v>4</v>
      </c>
    </row>
    <row r="59" spans="1:8" ht="42.6" x14ac:dyDescent="0.25">
      <c r="A59" s="444"/>
      <c r="B59" s="106" t="s">
        <v>198</v>
      </c>
      <c r="C59" s="44" t="s">
        <v>226</v>
      </c>
      <c r="D59" s="102" t="s">
        <v>438</v>
      </c>
      <c r="E59" s="62"/>
      <c r="F59" s="333" t="s">
        <v>245</v>
      </c>
      <c r="G59" s="57">
        <f>IF(D59="≥50%",1,IF(D59="≥70%",2,0))</f>
        <v>2</v>
      </c>
      <c r="H59" s="72">
        <f t="shared" si="0"/>
        <v>2</v>
      </c>
    </row>
    <row r="60" spans="1:8" ht="132" x14ac:dyDescent="0.25">
      <c r="A60" s="444"/>
      <c r="B60" s="109" t="s">
        <v>199</v>
      </c>
      <c r="C60" s="110" t="s">
        <v>227</v>
      </c>
      <c r="D60" s="102">
        <v>3</v>
      </c>
      <c r="E60" s="116"/>
      <c r="F60" s="270" t="s">
        <v>398</v>
      </c>
      <c r="G60" s="57">
        <f>IF(D60=0,0,IF(D60=1,0.5,IF(D60 =2,1,IF(D60 =3,1.5,2))))</f>
        <v>1.5</v>
      </c>
      <c r="H60" s="105">
        <f t="shared" si="0"/>
        <v>1.5</v>
      </c>
    </row>
    <row r="61" spans="1:8" ht="55.8" x14ac:dyDescent="0.25">
      <c r="A61" s="444"/>
      <c r="B61" s="47" t="s">
        <v>200</v>
      </c>
      <c r="C61" s="44" t="s">
        <v>233</v>
      </c>
      <c r="D61" s="102" t="s">
        <v>352</v>
      </c>
      <c r="E61" s="62"/>
      <c r="F61" s="333" t="s">
        <v>245</v>
      </c>
      <c r="G61" s="57">
        <f>IF(D61="Yes", 1.5, 0 )</f>
        <v>1.5</v>
      </c>
      <c r="H61" s="72">
        <f t="shared" si="0"/>
        <v>1.5</v>
      </c>
    </row>
    <row r="62" spans="1:8" ht="79.2" x14ac:dyDescent="0.25">
      <c r="A62" s="444"/>
      <c r="B62" s="112" t="s">
        <v>201</v>
      </c>
      <c r="C62" s="86" t="s">
        <v>228</v>
      </c>
      <c r="D62" s="81" t="s">
        <v>377</v>
      </c>
      <c r="E62" s="82"/>
      <c r="F62" s="332" t="s">
        <v>401</v>
      </c>
      <c r="G62" s="58">
        <f>IF(D62="Yes", 1, 0 )</f>
        <v>0</v>
      </c>
      <c r="H62" s="117">
        <f t="shared" si="0"/>
        <v>0</v>
      </c>
    </row>
    <row r="63" spans="1:8" ht="69.75" customHeight="1" x14ac:dyDescent="0.25">
      <c r="A63" s="525"/>
      <c r="B63" s="476" t="s">
        <v>202</v>
      </c>
      <c r="C63" s="118" t="s">
        <v>229</v>
      </c>
      <c r="D63" s="49" t="s">
        <v>352</v>
      </c>
      <c r="E63" s="125"/>
      <c r="F63" s="517" t="s">
        <v>397</v>
      </c>
      <c r="G63" s="119">
        <f>IF(D63="Yes", 1, 0 )</f>
        <v>1</v>
      </c>
      <c r="H63" s="479">
        <f>SUM(G63:G64)</f>
        <v>2</v>
      </c>
    </row>
    <row r="64" spans="1:8" ht="52.8" x14ac:dyDescent="0.25">
      <c r="A64" s="525"/>
      <c r="B64" s="476"/>
      <c r="C64" s="118" t="s">
        <v>230</v>
      </c>
      <c r="D64" s="49" t="s">
        <v>352</v>
      </c>
      <c r="E64" s="122"/>
      <c r="F64" s="518"/>
      <c r="G64" s="119">
        <f>IF(D64="Yes", 1, 0 )</f>
        <v>1</v>
      </c>
      <c r="H64" s="480"/>
    </row>
    <row r="65" spans="1:9" ht="79.2" x14ac:dyDescent="0.25">
      <c r="A65" s="444"/>
      <c r="B65" s="104" t="s">
        <v>203</v>
      </c>
      <c r="C65" s="111" t="s">
        <v>439</v>
      </c>
      <c r="D65" s="123" t="s">
        <v>378</v>
      </c>
      <c r="E65" s="124"/>
      <c r="F65" s="333" t="s">
        <v>245</v>
      </c>
      <c r="G65" s="120">
        <f>IF(D65="≥2",2,IF(D65=1,1, 0 ))</f>
        <v>2</v>
      </c>
      <c r="H65" s="121">
        <f>SUM(G65:G65)</f>
        <v>2</v>
      </c>
    </row>
    <row r="66" spans="1:9" ht="66" x14ac:dyDescent="0.25">
      <c r="A66" s="444"/>
      <c r="B66" s="477" t="s">
        <v>204</v>
      </c>
      <c r="C66" s="113" t="s">
        <v>231</v>
      </c>
      <c r="D66" s="81" t="s">
        <v>377</v>
      </c>
      <c r="E66" s="125"/>
      <c r="F66" s="141" t="s">
        <v>379</v>
      </c>
      <c r="G66" s="119">
        <f>IF(D66="Yes", 1, 0 )</f>
        <v>0</v>
      </c>
      <c r="H66" s="481">
        <f>IF(D66="no",0,SUM(G66:G67))</f>
        <v>2</v>
      </c>
    </row>
    <row r="67" spans="1:9" ht="79.8" thickBot="1" x14ac:dyDescent="0.3">
      <c r="A67" s="445"/>
      <c r="B67" s="478"/>
      <c r="C67" s="114" t="s">
        <v>232</v>
      </c>
      <c r="D67" s="68" t="s">
        <v>352</v>
      </c>
      <c r="E67" s="126"/>
      <c r="F67" s="142" t="s">
        <v>246</v>
      </c>
      <c r="G67" s="127">
        <f>IF(D67="Yes", 2, 0 )</f>
        <v>2</v>
      </c>
      <c r="H67" s="482"/>
    </row>
    <row r="68" spans="1:9" ht="43.2" thickTop="1" x14ac:dyDescent="0.25">
      <c r="A68" s="437" t="s">
        <v>118</v>
      </c>
      <c r="B68" s="47" t="s">
        <v>205</v>
      </c>
      <c r="C68" s="44" t="s">
        <v>234</v>
      </c>
      <c r="D68" s="48" t="s">
        <v>352</v>
      </c>
      <c r="E68" s="128"/>
      <c r="F68" s="333" t="s">
        <v>247</v>
      </c>
      <c r="G68" s="129">
        <f>IF(D68="Yes", 1, 0 )</f>
        <v>1</v>
      </c>
      <c r="H68" s="72">
        <f>G68</f>
        <v>1</v>
      </c>
    </row>
    <row r="69" spans="1:9" ht="66" x14ac:dyDescent="0.25">
      <c r="A69" s="437"/>
      <c r="B69" s="486" t="s">
        <v>206</v>
      </c>
      <c r="C69" s="63" t="s">
        <v>249</v>
      </c>
      <c r="D69" s="136">
        <v>2</v>
      </c>
      <c r="E69" s="143"/>
      <c r="F69" s="474" t="s">
        <v>248</v>
      </c>
      <c r="G69" s="529">
        <f>IF(D69=0,0,IF(D69=1,0.5,IF(D69 =2,1,IF(D69 =3,1.5,2))))</f>
        <v>1</v>
      </c>
      <c r="H69" s="488">
        <f>IF(D70="no",0,G69)</f>
        <v>1</v>
      </c>
    </row>
    <row r="70" spans="1:9" ht="26.4" x14ac:dyDescent="0.25">
      <c r="A70" s="437"/>
      <c r="B70" s="528"/>
      <c r="C70" s="63" t="s">
        <v>250</v>
      </c>
      <c r="D70" s="64" t="s">
        <v>352</v>
      </c>
      <c r="E70" s="144"/>
      <c r="F70" s="475"/>
      <c r="G70" s="530"/>
      <c r="H70" s="515"/>
    </row>
    <row r="71" spans="1:9" ht="63.6" customHeight="1" x14ac:dyDescent="0.25">
      <c r="A71" s="437"/>
      <c r="B71" s="103" t="s">
        <v>207</v>
      </c>
      <c r="C71" s="44" t="s">
        <v>485</v>
      </c>
      <c r="D71" s="64" t="s">
        <v>352</v>
      </c>
      <c r="E71" s="65"/>
      <c r="F71" s="333" t="s">
        <v>486</v>
      </c>
      <c r="G71" s="74">
        <f>IF(D71="Yes", 1, 0 )</f>
        <v>1</v>
      </c>
      <c r="H71" s="105">
        <f>G71</f>
        <v>1</v>
      </c>
    </row>
    <row r="72" spans="1:9" ht="39.6" x14ac:dyDescent="0.25">
      <c r="A72" s="437"/>
      <c r="B72" s="468" t="s">
        <v>208</v>
      </c>
      <c r="C72" s="44" t="s">
        <v>258</v>
      </c>
      <c r="D72" s="148" t="s">
        <v>378</v>
      </c>
      <c r="E72" s="147"/>
      <c r="F72" s="474" t="s">
        <v>260</v>
      </c>
      <c r="G72" s="57">
        <f>IF(D72=1, 1,IF(D72="≥2",2,0))</f>
        <v>2</v>
      </c>
      <c r="H72" s="523">
        <f>G72+G73</f>
        <v>2.5</v>
      </c>
    </row>
    <row r="73" spans="1:9" ht="51" customHeight="1" x14ac:dyDescent="0.3">
      <c r="A73" s="437"/>
      <c r="B73" s="465"/>
      <c r="C73" s="44" t="s">
        <v>259</v>
      </c>
      <c r="D73" s="260" t="s">
        <v>352</v>
      </c>
      <c r="E73" s="115"/>
      <c r="F73" s="475"/>
      <c r="G73" s="57">
        <f>IF(D73="Yes", 0.5, 0)</f>
        <v>0.5</v>
      </c>
      <c r="H73" s="524"/>
    </row>
    <row r="74" spans="1:9" ht="52.8" x14ac:dyDescent="0.25">
      <c r="A74" s="437"/>
      <c r="B74" s="47" t="s">
        <v>210</v>
      </c>
      <c r="C74" s="44" t="s">
        <v>235</v>
      </c>
      <c r="D74" s="102" t="s">
        <v>352</v>
      </c>
      <c r="E74" s="62"/>
      <c r="F74" s="333" t="s">
        <v>251</v>
      </c>
      <c r="G74" s="57">
        <f>IF(D74="Yes", 1, 0 )</f>
        <v>1</v>
      </c>
      <c r="H74" s="72">
        <f>G74</f>
        <v>1</v>
      </c>
    </row>
    <row r="75" spans="1:9" ht="66" x14ac:dyDescent="0.25">
      <c r="A75" s="437"/>
      <c r="B75" s="468" t="s">
        <v>209</v>
      </c>
      <c r="C75" s="44" t="s">
        <v>252</v>
      </c>
      <c r="D75" s="136" t="s">
        <v>352</v>
      </c>
      <c r="E75" s="62"/>
      <c r="F75" s="474" t="s">
        <v>467</v>
      </c>
      <c r="G75" s="57">
        <f>IF(D75="Yes", 1, 0 )</f>
        <v>1</v>
      </c>
      <c r="H75" s="519">
        <f>G75+G76+G77</f>
        <v>3</v>
      </c>
    </row>
    <row r="76" spans="1:9" ht="39.6" x14ac:dyDescent="0.25">
      <c r="A76" s="437"/>
      <c r="B76" s="465"/>
      <c r="C76" s="44" t="s">
        <v>253</v>
      </c>
      <c r="D76" s="288" t="s">
        <v>377</v>
      </c>
      <c r="E76" s="62"/>
      <c r="F76" s="475"/>
      <c r="G76" s="57">
        <f>IF(D76="Yes", 1, 0 )</f>
        <v>0</v>
      </c>
      <c r="H76" s="520"/>
    </row>
    <row r="77" spans="1:9" ht="105.6" x14ac:dyDescent="0.25">
      <c r="A77" s="437"/>
      <c r="B77" s="469"/>
      <c r="C77" s="45" t="s">
        <v>254</v>
      </c>
      <c r="D77" s="136" t="s">
        <v>441</v>
      </c>
      <c r="E77" s="62"/>
      <c r="F77" s="271" t="s">
        <v>400</v>
      </c>
      <c r="G77" s="57">
        <f>IF(D77="At least 4",2,IF(D77= "At least 2",1,0))</f>
        <v>2</v>
      </c>
      <c r="H77" s="521"/>
      <c r="I77" s="146"/>
    </row>
    <row r="78" spans="1:9" ht="45.75" customHeight="1" x14ac:dyDescent="0.25">
      <c r="A78" s="437"/>
      <c r="B78" s="47" t="s">
        <v>211</v>
      </c>
      <c r="C78" s="44" t="s">
        <v>255</v>
      </c>
      <c r="D78" s="288" t="s">
        <v>352</v>
      </c>
      <c r="E78" s="62"/>
      <c r="F78" s="137" t="s">
        <v>256</v>
      </c>
      <c r="G78" s="57">
        <f>IF(D78="Yes", 2, 0 )</f>
        <v>2</v>
      </c>
      <c r="H78" s="72">
        <f>G78</f>
        <v>2</v>
      </c>
    </row>
    <row r="79" spans="1:9" ht="92.4" customHeight="1" thickBot="1" x14ac:dyDescent="0.3">
      <c r="A79" s="437"/>
      <c r="B79" s="511" t="s">
        <v>212</v>
      </c>
      <c r="C79" s="45" t="s">
        <v>237</v>
      </c>
      <c r="D79" s="338" t="s">
        <v>449</v>
      </c>
      <c r="E79" s="62"/>
      <c r="F79" s="474" t="s">
        <v>257</v>
      </c>
      <c r="G79" s="57">
        <f>IF(D79="Four or more environmental actions",2,IF(D79="Three environmental actions",1.5,IF(D79="Two environmental actions",1,IF(D79="One environmental action",0.5,0))))</f>
        <v>2</v>
      </c>
      <c r="H79" s="513">
        <f>SUM(G79:G80)</f>
        <v>3</v>
      </c>
    </row>
    <row r="80" spans="1:9" ht="76.5" customHeight="1" thickTop="1" thickBot="1" x14ac:dyDescent="0.3">
      <c r="A80" s="437"/>
      <c r="B80" s="512"/>
      <c r="C80" s="67" t="s">
        <v>236</v>
      </c>
      <c r="D80" s="68" t="s">
        <v>440</v>
      </c>
      <c r="E80" s="340"/>
      <c r="F80" s="522"/>
      <c r="G80" s="71">
        <f>IF(D80="Two or more social actions",1, IF(D80="One social action",0.5,0))</f>
        <v>1</v>
      </c>
      <c r="H80" s="514"/>
    </row>
    <row r="81" spans="1:7" ht="27" customHeight="1" thickTop="1" thickBot="1" x14ac:dyDescent="0.45">
      <c r="A81" s="9"/>
      <c r="B81" s="462" t="s">
        <v>473</v>
      </c>
      <c r="C81" s="462"/>
      <c r="D81" s="462"/>
      <c r="E81" s="19"/>
      <c r="F81" s="19"/>
      <c r="G81" s="19"/>
    </row>
    <row r="82" spans="1:7" ht="50.1" customHeight="1" x14ac:dyDescent="0.25">
      <c r="A82" s="9"/>
      <c r="B82" s="335" t="s">
        <v>469</v>
      </c>
      <c r="C82" s="456"/>
      <c r="D82" s="457"/>
      <c r="E82" s="19"/>
      <c r="F82" s="19"/>
      <c r="G82" s="19"/>
    </row>
    <row r="83" spans="1:7" ht="50.1" customHeight="1" x14ac:dyDescent="0.25">
      <c r="A83" s="9"/>
      <c r="B83" s="336" t="s">
        <v>470</v>
      </c>
      <c r="C83" s="458"/>
      <c r="D83" s="459"/>
      <c r="E83" s="12"/>
      <c r="F83" s="12"/>
      <c r="G83" s="19"/>
    </row>
    <row r="84" spans="1:7" ht="50.1" customHeight="1" x14ac:dyDescent="0.25">
      <c r="A84" s="9"/>
      <c r="B84" s="336" t="s">
        <v>471</v>
      </c>
      <c r="C84" s="458"/>
      <c r="D84" s="459"/>
      <c r="E84" s="12"/>
      <c r="F84" s="12"/>
      <c r="G84" s="19"/>
    </row>
    <row r="85" spans="1:7" ht="50.1" customHeight="1" thickBot="1" x14ac:dyDescent="0.3">
      <c r="A85" s="9"/>
      <c r="B85" s="337" t="s">
        <v>472</v>
      </c>
      <c r="C85" s="460"/>
      <c r="D85" s="461"/>
      <c r="E85" s="12"/>
      <c r="F85" s="12"/>
      <c r="G85" s="19"/>
    </row>
    <row r="86" spans="1:7" ht="13.2" x14ac:dyDescent="0.25">
      <c r="A86" s="19"/>
      <c r="B86" s="19"/>
      <c r="C86" s="19"/>
      <c r="D86" s="19"/>
      <c r="E86" s="19"/>
      <c r="F86" s="19"/>
      <c r="G86" s="19"/>
    </row>
    <row r="87" spans="1:7" ht="13.2" x14ac:dyDescent="0.25">
      <c r="A87" s="19"/>
      <c r="B87" s="19"/>
      <c r="C87" s="19"/>
      <c r="D87" s="19"/>
      <c r="E87" s="19"/>
      <c r="F87" s="19"/>
      <c r="G87" s="19"/>
    </row>
    <row r="88" spans="1:7" ht="13.2" x14ac:dyDescent="0.25">
      <c r="A88" s="19"/>
      <c r="B88" s="19"/>
      <c r="C88" s="19"/>
      <c r="D88" s="19"/>
      <c r="E88" s="19"/>
      <c r="F88" s="19"/>
      <c r="G88" s="19"/>
    </row>
    <row r="89" spans="1:7" ht="13.2" x14ac:dyDescent="0.25">
      <c r="A89" s="19"/>
      <c r="B89" s="19"/>
      <c r="C89" s="19"/>
      <c r="D89" s="19"/>
      <c r="E89" s="19"/>
      <c r="F89" s="19"/>
      <c r="G89" s="19"/>
    </row>
    <row r="90" spans="1:7" ht="13.2" x14ac:dyDescent="0.25">
      <c r="A90" s="19"/>
      <c r="B90" s="19"/>
      <c r="C90" s="19"/>
      <c r="D90" s="19"/>
      <c r="E90" s="19"/>
      <c r="F90" s="19"/>
      <c r="G90" s="19"/>
    </row>
    <row r="91" spans="1:7" ht="13.2" x14ac:dyDescent="0.25">
      <c r="A91" s="19"/>
      <c r="B91" s="19"/>
      <c r="C91" s="19"/>
      <c r="D91" s="19"/>
      <c r="E91" s="19"/>
      <c r="F91" s="19"/>
      <c r="G91" s="19"/>
    </row>
    <row r="92" spans="1:7" ht="13.2" x14ac:dyDescent="0.25">
      <c r="A92" s="19"/>
      <c r="B92" s="19"/>
      <c r="C92" s="19"/>
      <c r="D92" s="19"/>
      <c r="E92" s="19"/>
      <c r="F92" s="19"/>
      <c r="G92" s="19"/>
    </row>
    <row r="93" spans="1:7" ht="13.2" x14ac:dyDescent="0.25">
      <c r="A93" s="19"/>
      <c r="B93" s="19"/>
      <c r="C93" s="19"/>
      <c r="D93" s="19"/>
      <c r="E93" s="19"/>
      <c r="F93" s="19"/>
      <c r="G93" s="19"/>
    </row>
    <row r="94" spans="1:7" ht="13.2" x14ac:dyDescent="0.25">
      <c r="A94" s="19"/>
      <c r="B94" s="19"/>
      <c r="C94" s="19"/>
      <c r="D94" s="19"/>
      <c r="E94" s="19"/>
      <c r="F94" s="19"/>
      <c r="G94" s="19"/>
    </row>
  </sheetData>
  <sheetProtection selectLockedCells="1" selectUnlockedCells="1"/>
  <customSheetViews>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C83:D83"/>
    <mergeCell ref="C84:D84"/>
    <mergeCell ref="C85:D85"/>
    <mergeCell ref="F72:F73"/>
    <mergeCell ref="B81:D81"/>
    <mergeCell ref="C82:D82"/>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H27:H28"/>
    <mergeCell ref="B31:B33"/>
    <mergeCell ref="B27:B28"/>
    <mergeCell ref="H31:H33"/>
    <mergeCell ref="F27:F28"/>
    <mergeCell ref="B63:B64"/>
    <mergeCell ref="B66:B67"/>
    <mergeCell ref="H63:H64"/>
    <mergeCell ref="H66:H67"/>
    <mergeCell ref="B38:B39"/>
    <mergeCell ref="H38:H39"/>
    <mergeCell ref="B40:B42"/>
    <mergeCell ref="H40:H42"/>
    <mergeCell ref="B44:B45"/>
    <mergeCell ref="B14:B16"/>
    <mergeCell ref="H14:H16"/>
    <mergeCell ref="B19:B20"/>
    <mergeCell ref="B22:B23"/>
    <mergeCell ref="H22:H23"/>
    <mergeCell ref="H19:H20"/>
    <mergeCell ref="F19:F20"/>
  </mergeCells>
  <dataValidations count="21">
    <dataValidation type="list" operator="equal" allowBlank="1" sqref="D77">
      <formula1>"None,At least 2,At least 4"</formula1>
    </dataValidation>
    <dataValidation type="list" operator="equal" sqref="D76 D18 D78">
      <formula1>"Yes,No,Not applicable"</formula1>
    </dataValidation>
    <dataValidation type="list" operator="equal" sqref="D52:D55 D30:D33 D11:D12 D40:D42 D14:D16 D38 D22:D28 D61 D63:D64 D4:D9 D68 D70:D71 D73:D75">
      <formula1>"Yes,No"</formula1>
      <formula2>0</formula2>
    </dataValidation>
    <dataValidation type="list" operator="equal" allowBlank="1" showErrorMessage="1" sqref="D79">
      <formula1>"None,One environmental action,Two environmental actions, Three environmental actions, Four or more environmental actions"</formula1>
    </dataValidation>
    <dataValidation type="list" operator="equal" allowBlank="1" showErrorMessage="1" sqref="D80">
      <formula1>"None,One social action,Two or more social actions"</formula1>
    </dataValidation>
    <dataValidation type="list" operator="equal" allowBlank="1" sqref="D57:D58 D60 D69">
      <formula1>"0,1,2,3,≥4"</formula1>
    </dataValidation>
    <dataValidation type="list" operator="equal" sqref="D56">
      <formula1>"Yes absence of invasive alien species of Union concern, Yes exclusively non-invasive alien species,Yes native and/or non-invasive alien species, Yes exclusively native species,No, Not applicable"</formula1>
    </dataValidation>
    <dataValidation type="list" operator="equal" sqref="D59">
      <formula1>"No, ≥50%, ≥70%"</formula1>
    </dataValidation>
    <dataValidation type="list" operator="equal" sqref="D62 D43:D51 D29 D66:D67">
      <formula1>"Yes,No, Not applicable"</formula1>
    </dataValidation>
    <dataValidation type="list" operator="equal" sqref="D65">
      <formula1>"No, 1, ≥2"</formula1>
    </dataValidation>
    <dataValidation type="list" operator="equal" allowBlank="1" showErrorMessage="1" sqref="D72">
      <formula1>"0,1,≥2"</formula1>
    </dataValidation>
    <dataValidation type="list" operator="equal" allowBlank="1" sqref="D37">
      <formula1>"0%,At least 50%, At least 95%, Not applicable"</formula1>
    </dataValidation>
    <dataValidation type="list" operator="equal" sqref="D21">
      <formula1>"0,1,2,&gt;2,"</formula1>
      <formula2>0</formula2>
    </dataValidation>
    <dataValidation type="list" operator="equal" allowBlank="1" sqref="D17">
      <formula1>"0%,15%,30%"</formula1>
    </dataValidation>
    <dataValidation type="list" operator="equal" allowBlank="1" sqref="D34">
      <formula1>"At least 10%, At least 20%, At least 50%"</formula1>
    </dataValidation>
    <dataValidation type="list" operator="equal" allowBlank="1" sqref="D13">
      <formula1>"0,1,2,&gt;2,"</formula1>
    </dataValidation>
    <dataValidation type="list" operator="equal" sqref="D20">
      <formula1>"0,1,2,3,4,&gt;4,"</formula1>
    </dataValidation>
    <dataValidation type="list" operator="equal" sqref="D39">
      <formula1>"Yes, No"</formula1>
    </dataValidation>
    <dataValidation type="list" operator="equal" allowBlank="1" sqref="D10">
      <formula1>"0,1,2"</formula1>
    </dataValidation>
    <dataValidation type="list" operator="equal" sqref="D19">
      <formula1>"0,1,2,3,4,5,6,7,8"</formula1>
    </dataValidation>
    <dataValidation type="list" operator="equal" sqref="D35:D36">
      <formula1>"Yes (only for heat or cool the rooms), Yes (only for heat sanitary water), Yes (for all purposed mentioned),No"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F99"/>
  <sheetViews>
    <sheetView topLeftCell="A70" zoomScaleNormal="100" workbookViewId="0">
      <selection activeCell="C83" sqref="C83"/>
    </sheetView>
  </sheetViews>
  <sheetFormatPr defaultColWidth="57.6640625" defaultRowHeight="13.2" x14ac:dyDescent="0.25"/>
  <cols>
    <col min="1" max="1" width="16.88671875" style="167" customWidth="1"/>
    <col min="2" max="2" width="115.109375" style="171" customWidth="1"/>
    <col min="3" max="3" width="39.88671875" style="167" customWidth="1"/>
    <col min="4" max="5" width="30.33203125" style="167" customWidth="1"/>
    <col min="6" max="16384" width="57.6640625" style="167"/>
  </cols>
  <sheetData>
    <row r="1" spans="1:4" ht="20.25" customHeight="1" x14ac:dyDescent="0.25">
      <c r="A1" s="551" t="s">
        <v>348</v>
      </c>
      <c r="B1" s="551"/>
      <c r="C1" s="551"/>
      <c r="D1" s="166"/>
    </row>
    <row r="2" spans="1:4" ht="20.25" customHeight="1" x14ac:dyDescent="0.25">
      <c r="A2" s="550" t="s">
        <v>26</v>
      </c>
      <c r="B2" s="550"/>
      <c r="C2" s="550"/>
      <c r="D2" s="165"/>
    </row>
    <row r="3" spans="1:4" ht="20.25" customHeight="1" thickBot="1" x14ac:dyDescent="0.3">
      <c r="A3" s="34" t="s">
        <v>16</v>
      </c>
      <c r="B3" s="36" t="s">
        <v>22</v>
      </c>
      <c r="C3" s="152" t="s">
        <v>242</v>
      </c>
      <c r="D3" s="168"/>
    </row>
    <row r="4" spans="1:4" ht="14.4" thickTop="1" thickBot="1" x14ac:dyDescent="0.3">
      <c r="A4" s="498" t="s">
        <v>25</v>
      </c>
      <c r="B4" s="531" t="s">
        <v>120</v>
      </c>
      <c r="C4" s="545">
        <f>'Declarations- Optional Criteria'!H4:H6</f>
        <v>5</v>
      </c>
      <c r="D4" s="169"/>
    </row>
    <row r="5" spans="1:4" ht="14.4" thickTop="1" thickBot="1" x14ac:dyDescent="0.3">
      <c r="A5" s="498"/>
      <c r="B5" s="532"/>
      <c r="C5" s="536"/>
      <c r="D5" s="169"/>
    </row>
    <row r="6" spans="1:4" ht="14.4" thickTop="1" thickBot="1" x14ac:dyDescent="0.3">
      <c r="A6" s="498"/>
      <c r="B6" s="533"/>
      <c r="C6" s="536"/>
      <c r="D6" s="169"/>
    </row>
    <row r="7" spans="1:4" ht="14.4" thickTop="1" thickBot="1" x14ac:dyDescent="0.3">
      <c r="A7" s="498"/>
      <c r="B7" s="533" t="s">
        <v>121</v>
      </c>
      <c r="C7" s="536">
        <f>'Declarations- Optional Criteria'!H7:H9</f>
        <v>5</v>
      </c>
      <c r="D7" s="169"/>
    </row>
    <row r="8" spans="1:4" ht="14.4" thickTop="1" thickBot="1" x14ac:dyDescent="0.3">
      <c r="A8" s="498"/>
      <c r="B8" s="533"/>
      <c r="C8" s="536"/>
      <c r="D8" s="169"/>
    </row>
    <row r="9" spans="1:4" ht="14.4" thickTop="1" thickBot="1" x14ac:dyDescent="0.3">
      <c r="A9" s="498"/>
      <c r="B9" s="533"/>
      <c r="C9" s="536"/>
      <c r="D9" s="169"/>
    </row>
    <row r="10" spans="1:4" ht="30.6" thickTop="1" thickBot="1" x14ac:dyDescent="0.3">
      <c r="A10" s="498"/>
      <c r="B10" s="153" t="s">
        <v>122</v>
      </c>
      <c r="C10" s="151">
        <f>'Declarations- Optional Criteria'!H10</f>
        <v>4</v>
      </c>
      <c r="D10" s="169"/>
    </row>
    <row r="11" spans="1:4" ht="14.4" thickTop="1" thickBot="1" x14ac:dyDescent="0.3">
      <c r="A11" s="498"/>
      <c r="B11" s="533" t="s">
        <v>131</v>
      </c>
      <c r="C11" s="536">
        <f>'Declarations- Optional Criteria'!H11:H12</f>
        <v>2</v>
      </c>
      <c r="D11" s="169"/>
    </row>
    <row r="12" spans="1:4" ht="14.4" thickTop="1" thickBot="1" x14ac:dyDescent="0.3">
      <c r="A12" s="498"/>
      <c r="B12" s="533"/>
      <c r="C12" s="536"/>
      <c r="D12" s="169"/>
    </row>
    <row r="13" spans="1:4" ht="30.6" thickTop="1" thickBot="1" x14ac:dyDescent="0.3">
      <c r="A13" s="498"/>
      <c r="B13" s="157" t="s">
        <v>133</v>
      </c>
      <c r="C13" s="158">
        <f>'Declarations- Optional Criteria'!H13</f>
        <v>2</v>
      </c>
      <c r="D13" s="169"/>
    </row>
    <row r="14" spans="1:4" ht="13.8" thickTop="1" x14ac:dyDescent="0.25">
      <c r="A14" s="422" t="s">
        <v>101</v>
      </c>
      <c r="B14" s="534" t="s">
        <v>143</v>
      </c>
      <c r="C14" s="545">
        <f>'Declarations- Optional Criteria'!H14:H16</f>
        <v>3</v>
      </c>
      <c r="D14" s="169"/>
    </row>
    <row r="15" spans="1:4" x14ac:dyDescent="0.25">
      <c r="A15" s="423"/>
      <c r="B15" s="533"/>
      <c r="C15" s="536"/>
      <c r="D15" s="169"/>
    </row>
    <row r="16" spans="1:4" x14ac:dyDescent="0.25">
      <c r="A16" s="423"/>
      <c r="B16" s="533"/>
      <c r="C16" s="536"/>
      <c r="D16" s="169"/>
    </row>
    <row r="17" spans="1:5" ht="29.4" x14ac:dyDescent="0.25">
      <c r="A17" s="423"/>
      <c r="B17" s="153" t="s">
        <v>144</v>
      </c>
      <c r="C17" s="151">
        <f>'Declarations- Optional Criteria'!H17</f>
        <v>0</v>
      </c>
      <c r="D17" s="169"/>
    </row>
    <row r="18" spans="1:5" ht="29.4" x14ac:dyDescent="0.25">
      <c r="A18" s="423"/>
      <c r="B18" s="153" t="s">
        <v>145</v>
      </c>
      <c r="C18" s="151">
        <f>'Declarations- Optional Criteria'!H18</f>
        <v>3</v>
      </c>
      <c r="D18" s="169"/>
    </row>
    <row r="19" spans="1:5" x14ac:dyDescent="0.25">
      <c r="A19" s="423"/>
      <c r="B19" s="533" t="s">
        <v>146</v>
      </c>
      <c r="C19" s="536">
        <f>'Declarations- Optional Criteria'!H19:H20</f>
        <v>4</v>
      </c>
      <c r="D19" s="169"/>
    </row>
    <row r="20" spans="1:5" x14ac:dyDescent="0.25">
      <c r="A20" s="423"/>
      <c r="B20" s="533"/>
      <c r="C20" s="536"/>
      <c r="D20" s="169"/>
    </row>
    <row r="21" spans="1:5" ht="29.4" x14ac:dyDescent="0.25">
      <c r="A21" s="423"/>
      <c r="B21" s="153" t="s">
        <v>147</v>
      </c>
      <c r="C21" s="151">
        <f>'Declarations- Optional Criteria'!H21</f>
        <v>3</v>
      </c>
    </row>
    <row r="22" spans="1:5" x14ac:dyDescent="0.25">
      <c r="A22" s="423"/>
      <c r="B22" s="533" t="s">
        <v>148</v>
      </c>
      <c r="C22" s="536">
        <f>'Declarations- Optional Criteria'!H22:H23</f>
        <v>4</v>
      </c>
    </row>
    <row r="23" spans="1:5" x14ac:dyDescent="0.25">
      <c r="A23" s="423"/>
      <c r="B23" s="533"/>
      <c r="C23" s="536"/>
    </row>
    <row r="24" spans="1:5" x14ac:dyDescent="0.25">
      <c r="A24" s="423"/>
      <c r="B24" s="533" t="s">
        <v>149</v>
      </c>
      <c r="C24" s="536">
        <f>'Declarations- Optional Criteria'!H24:H26</f>
        <v>4.5</v>
      </c>
    </row>
    <row r="25" spans="1:5" x14ac:dyDescent="0.25">
      <c r="A25" s="423"/>
      <c r="B25" s="533"/>
      <c r="C25" s="536"/>
    </row>
    <row r="26" spans="1:5" x14ac:dyDescent="0.25">
      <c r="A26" s="423"/>
      <c r="B26" s="533"/>
      <c r="C26" s="536"/>
    </row>
    <row r="27" spans="1:5" x14ac:dyDescent="0.25">
      <c r="A27" s="423"/>
      <c r="B27" s="533" t="s">
        <v>150</v>
      </c>
      <c r="C27" s="536">
        <f>'Declarations- Optional Criteria'!H27:H28</f>
        <v>0</v>
      </c>
    </row>
    <row r="28" spans="1:5" x14ac:dyDescent="0.25">
      <c r="A28" s="423"/>
      <c r="B28" s="533"/>
      <c r="C28" s="536"/>
    </row>
    <row r="29" spans="1:5" ht="29.4" x14ac:dyDescent="0.25">
      <c r="A29" s="423"/>
      <c r="B29" s="153" t="s">
        <v>151</v>
      </c>
      <c r="C29" s="151">
        <f>'Declarations- Optional Criteria'!H29</f>
        <v>0</v>
      </c>
      <c r="E29" s="170"/>
    </row>
    <row r="30" spans="1:5" ht="29.4" x14ac:dyDescent="0.25">
      <c r="A30" s="423"/>
      <c r="B30" s="153" t="s">
        <v>152</v>
      </c>
      <c r="C30" s="151">
        <f>'Declarations- Optional Criteria'!H30</f>
        <v>0</v>
      </c>
      <c r="E30" s="170"/>
    </row>
    <row r="31" spans="1:5" x14ac:dyDescent="0.25">
      <c r="A31" s="423"/>
      <c r="B31" s="533" t="s">
        <v>153</v>
      </c>
      <c r="C31" s="536">
        <f>'Declarations- Optional Criteria'!H31:H33</f>
        <v>0</v>
      </c>
      <c r="E31" s="170"/>
    </row>
    <row r="32" spans="1:5" x14ac:dyDescent="0.25">
      <c r="A32" s="423"/>
      <c r="B32" s="533"/>
      <c r="C32" s="536"/>
      <c r="E32" s="170"/>
    </row>
    <row r="33" spans="1:5" x14ac:dyDescent="0.25">
      <c r="A33" s="423"/>
      <c r="B33" s="533"/>
      <c r="C33" s="536"/>
      <c r="E33" s="170"/>
    </row>
    <row r="34" spans="1:5" ht="29.4" x14ac:dyDescent="0.25">
      <c r="A34" s="423"/>
      <c r="B34" s="154" t="s">
        <v>154</v>
      </c>
      <c r="C34" s="151">
        <f>'Declarations- Optional Criteria'!H34</f>
        <v>3</v>
      </c>
      <c r="E34" s="170"/>
    </row>
    <row r="35" spans="1:5" x14ac:dyDescent="0.25">
      <c r="A35" s="423"/>
      <c r="B35" s="533" t="s">
        <v>155</v>
      </c>
      <c r="C35" s="536">
        <f>'Declarations- Optional Criteria'!H35:H36</f>
        <v>3.5</v>
      </c>
      <c r="E35" s="170"/>
    </row>
    <row r="36" spans="1:5" x14ac:dyDescent="0.25">
      <c r="A36" s="423"/>
      <c r="B36" s="533"/>
      <c r="C36" s="536"/>
      <c r="E36" s="170"/>
    </row>
    <row r="37" spans="1:5" ht="30" thickBot="1" x14ac:dyDescent="0.3">
      <c r="A37" s="504"/>
      <c r="B37" s="157" t="s">
        <v>156</v>
      </c>
      <c r="C37" s="158">
        <f>'Declarations- Optional Criteria'!H37</f>
        <v>0</v>
      </c>
      <c r="E37" s="170"/>
    </row>
    <row r="38" spans="1:5" ht="13.8" thickTop="1" x14ac:dyDescent="0.25">
      <c r="A38" s="453" t="s">
        <v>110</v>
      </c>
      <c r="B38" s="534" t="s">
        <v>171</v>
      </c>
      <c r="C38" s="545">
        <f>'Declarations- Optional Criteria'!H38:H39</f>
        <v>4</v>
      </c>
      <c r="E38" s="170"/>
    </row>
    <row r="39" spans="1:5" x14ac:dyDescent="0.25">
      <c r="A39" s="454"/>
      <c r="B39" s="533"/>
      <c r="C39" s="536"/>
      <c r="E39" s="170"/>
    </row>
    <row r="40" spans="1:5" x14ac:dyDescent="0.25">
      <c r="A40" s="454"/>
      <c r="B40" s="533" t="s">
        <v>172</v>
      </c>
      <c r="C40" s="536">
        <f>'Declarations- Optional Criteria'!H40:H42</f>
        <v>4.5</v>
      </c>
      <c r="E40" s="170"/>
    </row>
    <row r="41" spans="1:5" x14ac:dyDescent="0.25">
      <c r="A41" s="454"/>
      <c r="B41" s="533"/>
      <c r="C41" s="536"/>
      <c r="E41" s="170"/>
    </row>
    <row r="42" spans="1:5" x14ac:dyDescent="0.25">
      <c r="A42" s="454"/>
      <c r="B42" s="533"/>
      <c r="C42" s="536"/>
      <c r="E42" s="170"/>
    </row>
    <row r="43" spans="1:5" ht="29.4" x14ac:dyDescent="0.25">
      <c r="A43" s="454"/>
      <c r="B43" s="153" t="s">
        <v>173</v>
      </c>
      <c r="C43" s="151">
        <f>'Declarations- Optional Criteria'!H43</f>
        <v>0</v>
      </c>
      <c r="E43" s="170"/>
    </row>
    <row r="44" spans="1:5" x14ac:dyDescent="0.25">
      <c r="A44" s="454"/>
      <c r="B44" s="533" t="s">
        <v>174</v>
      </c>
      <c r="C44" s="536">
        <f>'Declarations- Optional Criteria'!H44:H45</f>
        <v>3</v>
      </c>
      <c r="E44" s="170"/>
    </row>
    <row r="45" spans="1:5" x14ac:dyDescent="0.25">
      <c r="A45" s="454"/>
      <c r="B45" s="533"/>
      <c r="C45" s="536"/>
      <c r="E45" s="170"/>
    </row>
    <row r="46" spans="1:5" x14ac:dyDescent="0.25">
      <c r="A46" s="454"/>
      <c r="B46" s="533" t="s">
        <v>175</v>
      </c>
      <c r="C46" s="536" t="b">
        <f>'Declarations- Optional Criteria'!H46:H47</f>
        <v>0</v>
      </c>
      <c r="E46" s="170"/>
    </row>
    <row r="47" spans="1:5" x14ac:dyDescent="0.25">
      <c r="A47" s="454"/>
      <c r="B47" s="533"/>
      <c r="C47" s="536"/>
      <c r="E47" s="170"/>
    </row>
    <row r="48" spans="1:5" x14ac:dyDescent="0.25">
      <c r="A48" s="454"/>
      <c r="B48" s="533" t="s">
        <v>176</v>
      </c>
      <c r="C48" s="536">
        <f>'Declarations- Optional Criteria'!H48:H50</f>
        <v>2.5</v>
      </c>
      <c r="E48" s="170"/>
    </row>
    <row r="49" spans="1:5" ht="21" customHeight="1" x14ac:dyDescent="0.25">
      <c r="A49" s="454"/>
      <c r="B49" s="533"/>
      <c r="C49" s="536"/>
      <c r="E49" s="170"/>
    </row>
    <row r="50" spans="1:5" ht="12.75" customHeight="1" x14ac:dyDescent="0.25">
      <c r="A50" s="454"/>
      <c r="B50" s="542" t="s">
        <v>177</v>
      </c>
      <c r="C50" s="544">
        <f>SUM('Declarations- Optional Criteria'!G51:G53)</f>
        <v>3</v>
      </c>
      <c r="E50" s="170"/>
    </row>
    <row r="51" spans="1:5" ht="12.75" customHeight="1" x14ac:dyDescent="0.25">
      <c r="A51" s="454"/>
      <c r="B51" s="547"/>
      <c r="C51" s="546"/>
      <c r="E51" s="170"/>
    </row>
    <row r="52" spans="1:5" ht="12.75" customHeight="1" x14ac:dyDescent="0.25">
      <c r="A52" s="454"/>
      <c r="B52" s="547"/>
      <c r="C52" s="546"/>
      <c r="E52" s="170"/>
    </row>
    <row r="53" spans="1:5" ht="12.75" customHeight="1" x14ac:dyDescent="0.25">
      <c r="A53" s="454"/>
      <c r="B53" s="543"/>
      <c r="C53" s="545"/>
      <c r="E53" s="170"/>
    </row>
    <row r="54" spans="1:5" ht="38.25" customHeight="1" x14ac:dyDescent="0.25">
      <c r="A54" s="454"/>
      <c r="B54" s="295" t="s">
        <v>178</v>
      </c>
      <c r="C54" s="317">
        <f>'Declarations- Optional Criteria'!H54:H55</f>
        <v>1.5</v>
      </c>
      <c r="E54" s="170"/>
    </row>
    <row r="55" spans="1:5" ht="30" thickBot="1" x14ac:dyDescent="0.3">
      <c r="A55" s="455"/>
      <c r="B55" s="157" t="s">
        <v>179</v>
      </c>
      <c r="C55" s="158">
        <f>'Declarations- Optional Criteria'!H56</f>
        <v>1</v>
      </c>
      <c r="E55" s="170"/>
    </row>
    <row r="56" spans="1:5" ht="30" thickTop="1" x14ac:dyDescent="0.25">
      <c r="A56" s="443" t="s">
        <v>109</v>
      </c>
      <c r="B56" s="155" t="s">
        <v>196</v>
      </c>
      <c r="C56" s="156">
        <f>'Declarations- Optional Criteria'!H57</f>
        <v>2</v>
      </c>
      <c r="E56" s="170"/>
    </row>
    <row r="57" spans="1:5" ht="29.4" x14ac:dyDescent="0.25">
      <c r="A57" s="444"/>
      <c r="B57" s="153" t="s">
        <v>197</v>
      </c>
      <c r="C57" s="151">
        <f>'Declarations- Optional Criteria'!H58</f>
        <v>4</v>
      </c>
      <c r="E57" s="170"/>
    </row>
    <row r="58" spans="1:5" ht="29.4" x14ac:dyDescent="0.25">
      <c r="A58" s="444"/>
      <c r="B58" s="153" t="s">
        <v>198</v>
      </c>
      <c r="C58" s="151">
        <f>'Declarations- Optional Criteria'!H59</f>
        <v>2</v>
      </c>
      <c r="E58" s="170"/>
    </row>
    <row r="59" spans="1:5" ht="29.4" x14ac:dyDescent="0.25">
      <c r="A59" s="444"/>
      <c r="B59" s="153" t="s">
        <v>199</v>
      </c>
      <c r="C59" s="151">
        <f>'Declarations- Optional Criteria'!H60</f>
        <v>1.5</v>
      </c>
      <c r="E59" s="170"/>
    </row>
    <row r="60" spans="1:5" ht="29.4" x14ac:dyDescent="0.25">
      <c r="A60" s="444"/>
      <c r="B60" s="153" t="s">
        <v>200</v>
      </c>
      <c r="C60" s="151">
        <f>'Declarations- Optional Criteria'!H61</f>
        <v>1.5</v>
      </c>
      <c r="E60" s="170"/>
    </row>
    <row r="61" spans="1:5" ht="30" customHeight="1" x14ac:dyDescent="0.25">
      <c r="A61" s="444"/>
      <c r="B61" s="542" t="s">
        <v>201</v>
      </c>
      <c r="C61" s="544">
        <f>'Declarations- Optional Criteria'!H62</f>
        <v>0</v>
      </c>
      <c r="E61" s="170"/>
    </row>
    <row r="62" spans="1:5" x14ac:dyDescent="0.25">
      <c r="A62" s="444"/>
      <c r="B62" s="543"/>
      <c r="C62" s="545"/>
      <c r="E62" s="170"/>
    </row>
    <row r="63" spans="1:5" x14ac:dyDescent="0.25">
      <c r="A63" s="444"/>
      <c r="B63" s="533" t="s">
        <v>202</v>
      </c>
      <c r="C63" s="536">
        <f>'Declarations- Optional Criteria'!H63:H64</f>
        <v>2</v>
      </c>
      <c r="E63" s="170"/>
    </row>
    <row r="64" spans="1:5" x14ac:dyDescent="0.25">
      <c r="A64" s="444"/>
      <c r="B64" s="533"/>
      <c r="C64" s="536"/>
      <c r="E64" s="170"/>
    </row>
    <row r="65" spans="1:5" ht="29.4" x14ac:dyDescent="0.25">
      <c r="A65" s="444"/>
      <c r="B65" s="153" t="s">
        <v>203</v>
      </c>
      <c r="C65" s="151">
        <f>'Declarations- Optional Criteria'!H65</f>
        <v>2</v>
      </c>
      <c r="E65" s="170"/>
    </row>
    <row r="66" spans="1:5" x14ac:dyDescent="0.25">
      <c r="A66" s="444"/>
      <c r="B66" s="540" t="s">
        <v>204</v>
      </c>
      <c r="C66" s="536">
        <f>'Declarations- Optional Criteria'!H66:H67</f>
        <v>2</v>
      </c>
      <c r="E66" s="170"/>
    </row>
    <row r="67" spans="1:5" ht="13.8" thickBot="1" x14ac:dyDescent="0.3">
      <c r="A67" s="444"/>
      <c r="B67" s="541"/>
      <c r="C67" s="537"/>
      <c r="E67" s="170"/>
    </row>
    <row r="68" spans="1:5" ht="30.6" thickTop="1" thickBot="1" x14ac:dyDescent="0.3">
      <c r="A68" s="538" t="s">
        <v>118</v>
      </c>
      <c r="B68" s="155" t="s">
        <v>205</v>
      </c>
      <c r="C68" s="156">
        <f>'Declarations- Optional Criteria'!H68</f>
        <v>1</v>
      </c>
      <c r="E68" s="170"/>
    </row>
    <row r="69" spans="1:5" ht="30.6" thickTop="1" thickBot="1" x14ac:dyDescent="0.3">
      <c r="A69" s="538"/>
      <c r="B69" s="153" t="s">
        <v>206</v>
      </c>
      <c r="C69" s="151">
        <f>'Declarations- Optional Criteria'!H69:H70</f>
        <v>1</v>
      </c>
      <c r="E69" s="170"/>
    </row>
    <row r="70" spans="1:5" ht="14.4" thickTop="1" thickBot="1" x14ac:dyDescent="0.3">
      <c r="A70" s="538"/>
      <c r="B70" s="533" t="s">
        <v>207</v>
      </c>
      <c r="C70" s="536">
        <f>'Declarations- Optional Criteria'!H71</f>
        <v>1</v>
      </c>
      <c r="E70" s="170"/>
    </row>
    <row r="71" spans="1:5" ht="14.4" thickTop="1" thickBot="1" x14ac:dyDescent="0.3">
      <c r="A71" s="538"/>
      <c r="B71" s="533"/>
      <c r="C71" s="536"/>
      <c r="E71" s="170"/>
    </row>
    <row r="72" spans="1:5" ht="14.4" thickTop="1" thickBot="1" x14ac:dyDescent="0.3">
      <c r="A72" s="538"/>
      <c r="B72" s="533" t="s">
        <v>208</v>
      </c>
      <c r="C72" s="539">
        <f>'Declarations- Optional Criteria'!H72:H73</f>
        <v>2.5</v>
      </c>
      <c r="E72" s="170"/>
    </row>
    <row r="73" spans="1:5" ht="14.4" thickTop="1" thickBot="1" x14ac:dyDescent="0.3">
      <c r="A73" s="538"/>
      <c r="B73" s="533"/>
      <c r="C73" s="539"/>
      <c r="E73" s="170"/>
    </row>
    <row r="74" spans="1:5" ht="14.4" thickTop="1" thickBot="1" x14ac:dyDescent="0.3">
      <c r="A74" s="538"/>
      <c r="B74" s="533"/>
      <c r="C74" s="539"/>
      <c r="E74" s="170"/>
    </row>
    <row r="75" spans="1:5" ht="30.6" thickTop="1" thickBot="1" x14ac:dyDescent="0.3">
      <c r="A75" s="538"/>
      <c r="B75" s="153" t="s">
        <v>210</v>
      </c>
      <c r="C75" s="151">
        <f>'Declarations- Optional Criteria'!H74</f>
        <v>1</v>
      </c>
      <c r="E75" s="170"/>
    </row>
    <row r="76" spans="1:5" ht="14.4" thickTop="1" thickBot="1" x14ac:dyDescent="0.3">
      <c r="A76" s="538"/>
      <c r="B76" s="533" t="s">
        <v>209</v>
      </c>
      <c r="C76" s="536">
        <f>'Declarations- Optional Criteria'!H75:H77</f>
        <v>0</v>
      </c>
      <c r="E76" s="170"/>
    </row>
    <row r="77" spans="1:5" ht="14.4" thickTop="1" thickBot="1" x14ac:dyDescent="0.3">
      <c r="A77" s="538"/>
      <c r="B77" s="533"/>
      <c r="C77" s="536"/>
      <c r="E77" s="170"/>
    </row>
    <row r="78" spans="1:5" ht="14.4" thickTop="1" thickBot="1" x14ac:dyDescent="0.3">
      <c r="A78" s="538"/>
      <c r="B78" s="533"/>
      <c r="C78" s="536"/>
      <c r="E78" s="170"/>
    </row>
    <row r="79" spans="1:5" ht="30.6" thickTop="1" thickBot="1" x14ac:dyDescent="0.3">
      <c r="A79" s="538"/>
      <c r="B79" s="153" t="s">
        <v>211</v>
      </c>
      <c r="C79" s="151">
        <f>'Declarations- Optional Criteria'!H78</f>
        <v>2</v>
      </c>
      <c r="E79" s="170"/>
    </row>
    <row r="80" spans="1:5" ht="14.4" thickTop="1" thickBot="1" x14ac:dyDescent="0.3">
      <c r="A80" s="538"/>
      <c r="B80" s="533" t="s">
        <v>212</v>
      </c>
      <c r="C80" s="536">
        <f>'Declarations- Optional Criteria'!H79:H80</f>
        <v>0</v>
      </c>
      <c r="E80" s="170"/>
    </row>
    <row r="81" spans="1:6" ht="14.4" thickTop="1" thickBot="1" x14ac:dyDescent="0.3">
      <c r="A81" s="538"/>
      <c r="B81" s="535"/>
      <c r="C81" s="552"/>
      <c r="E81" s="170"/>
    </row>
    <row r="82" spans="1:6" ht="25.8" thickTop="1" thickBot="1" x14ac:dyDescent="0.3">
      <c r="B82" s="164" t="s">
        <v>261</v>
      </c>
      <c r="C82" s="162">
        <f>SUM(C4:C81)</f>
        <v>91</v>
      </c>
      <c r="D82" s="548" t="str">
        <f>IF(C82&gt;C83," The TA is idoneous to be certified", "The TA is not idoneous to be certified")</f>
        <v xml:space="preserve"> The TA is idoneous to be certified</v>
      </c>
      <c r="E82" s="549"/>
      <c r="F82" s="170"/>
    </row>
    <row r="83" spans="1:6" ht="25.8" thickTop="1" thickBot="1" x14ac:dyDescent="0.3">
      <c r="B83" s="164" t="s">
        <v>262</v>
      </c>
      <c r="C83" s="163">
        <f>'Application form'!I26</f>
        <v>32</v>
      </c>
      <c r="D83" s="170"/>
      <c r="F83" s="170"/>
    </row>
    <row r="84" spans="1:6" ht="13.8" thickTop="1" x14ac:dyDescent="0.25">
      <c r="C84" s="170"/>
      <c r="D84" s="170"/>
      <c r="F84" s="170"/>
    </row>
    <row r="85" spans="1:6" x14ac:dyDescent="0.25">
      <c r="C85" s="170"/>
      <c r="D85" s="170"/>
      <c r="F85" s="170"/>
    </row>
    <row r="86" spans="1:6" x14ac:dyDescent="0.25">
      <c r="C86" s="170"/>
      <c r="D86" s="170"/>
      <c r="F86" s="170"/>
    </row>
    <row r="87" spans="1:6" x14ac:dyDescent="0.25">
      <c r="C87" s="170"/>
      <c r="D87" s="170"/>
    </row>
    <row r="88" spans="1:6" x14ac:dyDescent="0.25">
      <c r="C88" s="170"/>
      <c r="D88" s="170"/>
    </row>
    <row r="89" spans="1:6" x14ac:dyDescent="0.25">
      <c r="C89" s="170"/>
      <c r="D89" s="170"/>
    </row>
    <row r="90" spans="1:6" x14ac:dyDescent="0.25">
      <c r="C90" s="170"/>
      <c r="D90" s="170"/>
    </row>
    <row r="91" spans="1:6" x14ac:dyDescent="0.25">
      <c r="C91" s="170"/>
      <c r="D91" s="170"/>
    </row>
    <row r="92" spans="1:6" x14ac:dyDescent="0.25">
      <c r="C92" s="170"/>
      <c r="D92" s="170"/>
    </row>
    <row r="93" spans="1:6" x14ac:dyDescent="0.25">
      <c r="C93" s="170"/>
      <c r="D93" s="170"/>
    </row>
    <row r="94" spans="1:6" x14ac:dyDescent="0.25">
      <c r="C94" s="170"/>
      <c r="D94" s="170"/>
    </row>
    <row r="95" spans="1:6" x14ac:dyDescent="0.25">
      <c r="C95" s="170"/>
      <c r="D95" s="170"/>
    </row>
    <row r="96" spans="1:6" x14ac:dyDescent="0.25">
      <c r="C96" s="170"/>
      <c r="D96" s="170"/>
    </row>
    <row r="97" spans="3:4" x14ac:dyDescent="0.25">
      <c r="C97" s="170"/>
      <c r="D97" s="170"/>
    </row>
    <row r="98" spans="3:4" x14ac:dyDescent="0.25">
      <c r="C98" s="170"/>
      <c r="D98" s="170"/>
    </row>
    <row r="99" spans="3:4" x14ac:dyDescent="0.25">
      <c r="C99" s="170"/>
      <c r="D99" s="170"/>
    </row>
  </sheetData>
  <sheetProtection selectLockedCells="1" selectUnlockedCells="1"/>
  <customSheetViews>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D82:E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 ref="C27:C28"/>
    <mergeCell ref="C31:C33"/>
    <mergeCell ref="C38:C39"/>
    <mergeCell ref="C40:C42"/>
    <mergeCell ref="C44:C45"/>
    <mergeCell ref="C46:C47"/>
    <mergeCell ref="C48:C49"/>
    <mergeCell ref="A38:A55"/>
    <mergeCell ref="B44:B45"/>
    <mergeCell ref="B46:B47"/>
    <mergeCell ref="B48:B49"/>
    <mergeCell ref="B38:B39"/>
    <mergeCell ref="C50:C53"/>
    <mergeCell ref="B50:B53"/>
    <mergeCell ref="B40:B42"/>
    <mergeCell ref="B80:B81"/>
    <mergeCell ref="C63:C64"/>
    <mergeCell ref="C66:C67"/>
    <mergeCell ref="A68:A81"/>
    <mergeCell ref="C72:C74"/>
    <mergeCell ref="C76:C78"/>
    <mergeCell ref="B63:B64"/>
    <mergeCell ref="B66:B67"/>
    <mergeCell ref="B72:B74"/>
    <mergeCell ref="B76:B78"/>
    <mergeCell ref="A56:A67"/>
    <mergeCell ref="B61:B62"/>
    <mergeCell ref="C61:C62"/>
    <mergeCell ref="B4:B6"/>
    <mergeCell ref="B24:B26"/>
    <mergeCell ref="B27:B28"/>
    <mergeCell ref="B31:B33"/>
    <mergeCell ref="B35:B36"/>
    <mergeCell ref="B7:B9"/>
    <mergeCell ref="B11:B12"/>
    <mergeCell ref="B14:B16"/>
    <mergeCell ref="B19:B20"/>
    <mergeCell ref="B22:B23"/>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76200</xdr:rowOff>
                  </from>
                  <to>
                    <xdr:col>4</xdr:col>
                    <xdr:colOff>0</xdr:colOff>
                    <xdr:row>3</xdr:row>
                    <xdr:rowOff>99060</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121920</xdr:rowOff>
                  </from>
                  <to>
                    <xdr:col>4</xdr:col>
                    <xdr:colOff>0</xdr:colOff>
                    <xdr:row>13</xdr:row>
                    <xdr:rowOff>144780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42"/>
  <sheetViews>
    <sheetView zoomScale="55" zoomScaleNormal="55" zoomScaleSheetLayoutView="50" workbookViewId="0">
      <selection activeCell="A16" sqref="A16:XFD16"/>
    </sheetView>
  </sheetViews>
  <sheetFormatPr defaultColWidth="11.44140625" defaultRowHeight="13.2" x14ac:dyDescent="0.25"/>
  <cols>
    <col min="1" max="1" width="31.109375" style="19" customWidth="1"/>
    <col min="2" max="2" width="23" style="19" customWidth="1"/>
    <col min="3" max="3" width="16" style="19" customWidth="1"/>
    <col min="4" max="4" width="16.44140625" style="19" customWidth="1"/>
    <col min="5" max="5" width="16.88671875" style="19" customWidth="1"/>
    <col min="6" max="6" width="17" style="19" customWidth="1"/>
    <col min="7" max="15" width="22.44140625" style="19" customWidth="1"/>
    <col min="16" max="16" width="20.6640625" style="19" customWidth="1"/>
    <col min="17" max="17" width="18.6640625" style="19" customWidth="1"/>
    <col min="18" max="18" width="35" style="19" customWidth="1"/>
    <col min="19" max="19" width="19.44140625" style="19" customWidth="1"/>
    <col min="20" max="20" width="19.6640625" style="19" customWidth="1"/>
    <col min="21" max="22" width="11.44140625" style="19" hidden="1" customWidth="1"/>
    <col min="23" max="16384" width="11.44140625" style="19"/>
  </cols>
  <sheetData>
    <row r="1" spans="1:16" ht="20.399999999999999" x14ac:dyDescent="0.25">
      <c r="A1" s="560" t="s">
        <v>290</v>
      </c>
      <c r="B1" s="560"/>
      <c r="C1" s="560"/>
      <c r="D1" s="560"/>
      <c r="E1" s="560"/>
      <c r="F1" s="560"/>
      <c r="G1" s="560"/>
      <c r="H1" s="560"/>
      <c r="I1" s="560"/>
      <c r="J1" s="560"/>
      <c r="K1" s="560"/>
      <c r="L1" s="560"/>
      <c r="M1" s="560"/>
      <c r="N1" s="560"/>
      <c r="O1" s="560"/>
      <c r="P1" s="560"/>
    </row>
    <row r="2" spans="1:16" ht="29.4" x14ac:dyDescent="0.45">
      <c r="A2" s="179"/>
      <c r="C2" s="180"/>
      <c r="D2" s="180"/>
      <c r="E2" s="180"/>
      <c r="F2" s="180"/>
      <c r="G2" s="180"/>
      <c r="H2" s="180"/>
      <c r="I2" s="180"/>
      <c r="J2" s="180"/>
      <c r="K2" s="180"/>
      <c r="L2" s="180"/>
      <c r="M2" s="180"/>
      <c r="N2" s="180"/>
    </row>
    <row r="3" spans="1:16" ht="20.399999999999999" x14ac:dyDescent="0.25">
      <c r="A3" s="560" t="s">
        <v>294</v>
      </c>
      <c r="B3" s="560"/>
      <c r="C3" s="560"/>
      <c r="D3" s="560"/>
      <c r="E3" s="560"/>
      <c r="F3" s="560"/>
      <c r="G3" s="560"/>
      <c r="H3" s="560"/>
      <c r="I3" s="560"/>
      <c r="J3" s="560"/>
      <c r="K3" s="560"/>
      <c r="L3" s="560"/>
      <c r="M3" s="560"/>
      <c r="N3" s="560"/>
      <c r="O3" s="560"/>
      <c r="P3" s="560"/>
    </row>
    <row r="4" spans="1:16" ht="15" x14ac:dyDescent="0.25">
      <c r="C4" s="180"/>
      <c r="D4" s="180"/>
      <c r="E4" s="180"/>
      <c r="F4" s="180"/>
      <c r="G4" s="180"/>
      <c r="H4" s="180"/>
      <c r="I4" s="180"/>
      <c r="J4" s="180"/>
      <c r="K4" s="180"/>
      <c r="L4" s="180"/>
      <c r="M4" s="180"/>
      <c r="N4" s="180"/>
    </row>
    <row r="5" spans="1:16" ht="15" x14ac:dyDescent="0.25">
      <c r="A5" s="555" t="s">
        <v>27</v>
      </c>
      <c r="B5" s="555"/>
      <c r="C5" s="211"/>
      <c r="D5" s="180"/>
      <c r="E5" s="180"/>
      <c r="F5" s="180"/>
      <c r="G5" s="180"/>
      <c r="H5" s="180"/>
      <c r="I5" s="180"/>
      <c r="J5" s="180"/>
      <c r="K5" s="180"/>
      <c r="L5" s="180"/>
      <c r="M5" s="180"/>
      <c r="N5" s="180"/>
    </row>
    <row r="6" spans="1:16" ht="15" x14ac:dyDescent="0.25">
      <c r="A6" s="564" t="s">
        <v>295</v>
      </c>
      <c r="B6" s="564"/>
      <c r="C6" s="211"/>
      <c r="D6" s="180"/>
      <c r="E6" s="180"/>
      <c r="F6" s="180"/>
      <c r="G6" s="180"/>
      <c r="H6" s="180"/>
      <c r="I6" s="180"/>
      <c r="J6" s="180"/>
      <c r="K6" s="180"/>
      <c r="L6" s="180"/>
      <c r="M6" s="180"/>
      <c r="N6" s="180"/>
    </row>
    <row r="7" spans="1:16" ht="15" x14ac:dyDescent="0.25">
      <c r="A7" s="181"/>
      <c r="B7" s="180"/>
      <c r="C7" s="180"/>
      <c r="D7" s="180"/>
      <c r="E7" s="180"/>
      <c r="F7" s="180"/>
      <c r="G7" s="180"/>
      <c r="H7" s="180"/>
      <c r="I7" s="180"/>
      <c r="J7" s="180"/>
      <c r="K7" s="180"/>
      <c r="L7" s="180"/>
      <c r="M7" s="180"/>
      <c r="N7" s="180"/>
    </row>
    <row r="8" spans="1:16" ht="15" x14ac:dyDescent="0.25">
      <c r="A8" s="565" t="s">
        <v>294</v>
      </c>
      <c r="B8" s="565" t="s">
        <v>28</v>
      </c>
      <c r="C8" s="561" t="s">
        <v>29</v>
      </c>
      <c r="D8" s="562"/>
      <c r="E8" s="562"/>
      <c r="F8" s="562"/>
      <c r="G8" s="562"/>
      <c r="H8" s="562"/>
      <c r="I8" s="562"/>
      <c r="J8" s="562"/>
      <c r="K8" s="562"/>
      <c r="L8" s="562"/>
      <c r="M8" s="562"/>
      <c r="N8" s="563"/>
      <c r="O8" s="565" t="s">
        <v>30</v>
      </c>
      <c r="P8" s="566" t="s">
        <v>31</v>
      </c>
    </row>
    <row r="9" spans="1:16" ht="15" x14ac:dyDescent="0.25">
      <c r="A9" s="565"/>
      <c r="B9" s="565"/>
      <c r="C9" s="203" t="s">
        <v>32</v>
      </c>
      <c r="D9" s="202" t="s">
        <v>33</v>
      </c>
      <c r="E9" s="203" t="s">
        <v>34</v>
      </c>
      <c r="F9" s="202" t="s">
        <v>35</v>
      </c>
      <c r="G9" s="202" t="s">
        <v>36</v>
      </c>
      <c r="H9" s="202" t="s">
        <v>37</v>
      </c>
      <c r="I9" s="202" t="s">
        <v>38</v>
      </c>
      <c r="J9" s="202" t="s">
        <v>39</v>
      </c>
      <c r="K9" s="202" t="s">
        <v>40</v>
      </c>
      <c r="L9" s="202" t="s">
        <v>41</v>
      </c>
      <c r="M9" s="202" t="s">
        <v>42</v>
      </c>
      <c r="N9" s="202" t="s">
        <v>43</v>
      </c>
      <c r="O9" s="565"/>
      <c r="P9" s="565"/>
    </row>
    <row r="10" spans="1:16" ht="15" x14ac:dyDescent="0.25">
      <c r="A10" s="207" t="s">
        <v>44</v>
      </c>
      <c r="B10" s="208" t="s">
        <v>45</v>
      </c>
      <c r="C10" s="216"/>
      <c r="D10" s="216"/>
      <c r="E10" s="216"/>
      <c r="F10" s="216"/>
      <c r="G10" s="216"/>
      <c r="H10" s="216"/>
      <c r="I10" s="216"/>
      <c r="J10" s="216"/>
      <c r="K10" s="216"/>
      <c r="L10" s="216"/>
      <c r="M10" s="216"/>
      <c r="N10" s="216"/>
      <c r="O10" s="204" t="s">
        <v>293</v>
      </c>
      <c r="P10" s="213"/>
    </row>
    <row r="11" spans="1:16" ht="30" x14ac:dyDescent="0.25">
      <c r="A11" s="209" t="s">
        <v>46</v>
      </c>
      <c r="B11" s="208" t="s">
        <v>47</v>
      </c>
      <c r="C11" s="250"/>
      <c r="D11" s="250"/>
      <c r="E11" s="250"/>
      <c r="F11" s="250"/>
      <c r="G11" s="250"/>
      <c r="H11" s="250"/>
      <c r="I11" s="250"/>
      <c r="J11" s="250"/>
      <c r="K11" s="250"/>
      <c r="L11" s="250"/>
      <c r="M11" s="250"/>
      <c r="N11" s="250"/>
      <c r="O11" s="248">
        <f>SUM(C11:N11)</f>
        <v>0</v>
      </c>
      <c r="P11" s="213"/>
    </row>
    <row r="12" spans="1:16" ht="15" x14ac:dyDescent="0.25">
      <c r="A12" s="210" t="s">
        <v>305</v>
      </c>
      <c r="B12" s="208" t="s">
        <v>48</v>
      </c>
      <c r="C12" s="218"/>
      <c r="D12" s="217"/>
      <c r="E12" s="217"/>
      <c r="F12" s="218"/>
      <c r="G12" s="218"/>
      <c r="H12" s="218"/>
      <c r="I12" s="217"/>
      <c r="J12" s="217"/>
      <c r="K12" s="218"/>
      <c r="L12" s="218"/>
      <c r="M12" s="217"/>
      <c r="N12" s="217"/>
      <c r="O12" s="248">
        <f>SUM(C12:N12)</f>
        <v>0</v>
      </c>
      <c r="P12" s="213"/>
    </row>
    <row r="13" spans="1:16" ht="45" x14ac:dyDescent="0.25">
      <c r="A13" s="209" t="s">
        <v>308</v>
      </c>
      <c r="B13" s="208" t="s">
        <v>310</v>
      </c>
      <c r="C13" s="206" t="e">
        <f t="shared" ref="C13:N13" si="0">C11/C12</f>
        <v>#DIV/0!</v>
      </c>
      <c r="D13" s="206" t="e">
        <f t="shared" si="0"/>
        <v>#DIV/0!</v>
      </c>
      <c r="E13" s="206" t="e">
        <f t="shared" si="0"/>
        <v>#DIV/0!</v>
      </c>
      <c r="F13" s="206" t="e">
        <f t="shared" si="0"/>
        <v>#DIV/0!</v>
      </c>
      <c r="G13" s="206" t="e">
        <f t="shared" si="0"/>
        <v>#DIV/0!</v>
      </c>
      <c r="H13" s="206" t="e">
        <f t="shared" si="0"/>
        <v>#DIV/0!</v>
      </c>
      <c r="I13" s="206" t="e">
        <f t="shared" si="0"/>
        <v>#DIV/0!</v>
      </c>
      <c r="J13" s="206" t="e">
        <f t="shared" si="0"/>
        <v>#DIV/0!</v>
      </c>
      <c r="K13" s="206" t="e">
        <f t="shared" si="0"/>
        <v>#DIV/0!</v>
      </c>
      <c r="L13" s="206" t="e">
        <f t="shared" si="0"/>
        <v>#DIV/0!</v>
      </c>
      <c r="M13" s="206" t="e">
        <f t="shared" si="0"/>
        <v>#DIV/0!</v>
      </c>
      <c r="N13" s="206" t="e">
        <f t="shared" si="0"/>
        <v>#DIV/0!</v>
      </c>
      <c r="O13" s="248" t="e">
        <f t="shared" ref="O13:O14" si="1">SUM(C13:N13)</f>
        <v>#DIV/0!</v>
      </c>
      <c r="P13" s="206" t="e">
        <f>P11/P12</f>
        <v>#DIV/0!</v>
      </c>
    </row>
    <row r="14" spans="1:16" ht="45" x14ac:dyDescent="0.25">
      <c r="A14" s="209" t="s">
        <v>49</v>
      </c>
      <c r="B14" s="208" t="s">
        <v>292</v>
      </c>
      <c r="C14" s="206" t="e">
        <f t="shared" ref="C14:N14" si="2">C11/$C$6</f>
        <v>#DIV/0!</v>
      </c>
      <c r="D14" s="206" t="e">
        <f t="shared" si="2"/>
        <v>#DIV/0!</v>
      </c>
      <c r="E14" s="206" t="e">
        <f t="shared" si="2"/>
        <v>#DIV/0!</v>
      </c>
      <c r="F14" s="206" t="e">
        <f t="shared" si="2"/>
        <v>#DIV/0!</v>
      </c>
      <c r="G14" s="206" t="e">
        <f t="shared" si="2"/>
        <v>#DIV/0!</v>
      </c>
      <c r="H14" s="206" t="e">
        <f t="shared" si="2"/>
        <v>#DIV/0!</v>
      </c>
      <c r="I14" s="206" t="e">
        <f t="shared" si="2"/>
        <v>#DIV/0!</v>
      </c>
      <c r="J14" s="206" t="e">
        <f t="shared" si="2"/>
        <v>#DIV/0!</v>
      </c>
      <c r="K14" s="206" t="e">
        <f t="shared" si="2"/>
        <v>#DIV/0!</v>
      </c>
      <c r="L14" s="206" t="e">
        <f t="shared" si="2"/>
        <v>#DIV/0!</v>
      </c>
      <c r="M14" s="206" t="e">
        <f t="shared" si="2"/>
        <v>#DIV/0!</v>
      </c>
      <c r="N14" s="206" t="e">
        <f t="shared" si="2"/>
        <v>#DIV/0!</v>
      </c>
      <c r="O14" s="248" t="e">
        <f t="shared" si="1"/>
        <v>#DIV/0!</v>
      </c>
      <c r="P14" s="206" t="e">
        <f>P11/$C$6</f>
        <v>#DIV/0!</v>
      </c>
    </row>
    <row r="15" spans="1:16" ht="15" x14ac:dyDescent="0.25">
      <c r="A15" s="182"/>
      <c r="B15" s="182"/>
      <c r="C15" s="182"/>
      <c r="D15" s="182"/>
      <c r="E15" s="182"/>
      <c r="F15" s="182"/>
      <c r="G15" s="182"/>
      <c r="H15" s="182"/>
      <c r="I15" s="182"/>
      <c r="J15" s="182"/>
      <c r="K15" s="182"/>
      <c r="L15" s="182"/>
      <c r="M15" s="182"/>
      <c r="N15" s="182"/>
    </row>
    <row r="16" spans="1:16" ht="15" customHeight="1" x14ac:dyDescent="0.25">
      <c r="A16" s="558" t="s">
        <v>403</v>
      </c>
      <c r="B16" s="559"/>
      <c r="C16" s="559"/>
      <c r="D16" s="559"/>
      <c r="E16" s="559"/>
      <c r="F16" s="182"/>
      <c r="G16" s="182"/>
      <c r="H16" s="182"/>
      <c r="I16" s="182"/>
      <c r="J16" s="182"/>
      <c r="K16" s="182"/>
      <c r="L16" s="182"/>
      <c r="M16" s="182"/>
      <c r="N16" s="182"/>
    </row>
    <row r="17" spans="1:24" ht="15" x14ac:dyDescent="0.25">
      <c r="A17" s="182"/>
      <c r="B17" s="182"/>
      <c r="C17" s="182"/>
      <c r="D17" s="182"/>
      <c r="E17" s="182"/>
      <c r="F17" s="182"/>
      <c r="G17" s="182"/>
      <c r="H17" s="182"/>
      <c r="I17" s="182"/>
      <c r="J17" s="182"/>
      <c r="K17" s="182"/>
      <c r="L17" s="182"/>
      <c r="M17" s="182"/>
      <c r="N17" s="182"/>
    </row>
    <row r="18" spans="1:24" ht="15" x14ac:dyDescent="0.25">
      <c r="A18" s="557" t="s">
        <v>50</v>
      </c>
      <c r="B18" s="557"/>
      <c r="C18" s="557"/>
      <c r="D18" s="557"/>
      <c r="E18" s="557"/>
      <c r="F18" s="557"/>
      <c r="G18" s="557"/>
      <c r="H18" s="557"/>
      <c r="I18" s="557"/>
      <c r="J18" s="182"/>
      <c r="K18" s="182"/>
      <c r="L18" s="182"/>
      <c r="M18" s="182"/>
      <c r="N18" s="182"/>
    </row>
    <row r="19" spans="1:24" x14ac:dyDescent="0.25">
      <c r="A19" s="557"/>
      <c r="B19" s="557"/>
      <c r="C19" s="557"/>
      <c r="D19" s="557"/>
      <c r="E19" s="557"/>
      <c r="F19" s="557"/>
      <c r="G19" s="557"/>
      <c r="H19" s="557"/>
      <c r="I19" s="557"/>
      <c r="J19" s="183"/>
      <c r="K19" s="183"/>
      <c r="L19" s="183"/>
      <c r="M19" s="183"/>
      <c r="N19" s="183"/>
    </row>
    <row r="20" spans="1:24" x14ac:dyDescent="0.25">
      <c r="A20" s="557"/>
      <c r="B20" s="557"/>
      <c r="C20" s="557"/>
      <c r="D20" s="557"/>
      <c r="E20" s="557"/>
      <c r="F20" s="557"/>
      <c r="G20" s="557"/>
      <c r="H20" s="557"/>
      <c r="I20" s="557"/>
    </row>
    <row r="23" spans="1:24" ht="20.399999999999999" x14ac:dyDescent="0.25">
      <c r="A23" s="560" t="s">
        <v>296</v>
      </c>
      <c r="B23" s="560"/>
      <c r="C23" s="560"/>
      <c r="D23" s="560"/>
      <c r="E23" s="560"/>
      <c r="F23" s="560"/>
      <c r="G23" s="560"/>
      <c r="H23" s="560"/>
      <c r="I23" s="560"/>
      <c r="J23" s="560"/>
      <c r="K23" s="560"/>
      <c r="L23" s="560"/>
      <c r="M23" s="560"/>
      <c r="N23" s="560"/>
      <c r="O23" s="560"/>
      <c r="P23" s="560"/>
    </row>
    <row r="24" spans="1:24" ht="20.399999999999999" x14ac:dyDescent="0.35">
      <c r="A24" s="184"/>
    </row>
    <row r="25" spans="1:24" ht="15" x14ac:dyDescent="0.25">
      <c r="A25" s="555" t="s">
        <v>27</v>
      </c>
      <c r="B25" s="555"/>
      <c r="C25" s="211"/>
      <c r="D25" s="180"/>
      <c r="E25" s="180"/>
      <c r="F25" s="180"/>
      <c r="G25" s="180"/>
      <c r="H25" s="180"/>
      <c r="I25" s="180"/>
      <c r="J25" s="180"/>
      <c r="K25" s="180"/>
      <c r="L25" s="180"/>
      <c r="M25" s="180"/>
      <c r="N25" s="180"/>
    </row>
    <row r="26" spans="1:24" ht="15" x14ac:dyDescent="0.25">
      <c r="A26" s="185"/>
      <c r="B26" s="185"/>
      <c r="C26" s="185"/>
      <c r="D26" s="185"/>
      <c r="E26" s="185"/>
      <c r="F26" s="185"/>
      <c r="G26" s="185"/>
      <c r="H26" s="185"/>
      <c r="I26" s="185"/>
      <c r="J26" s="185"/>
      <c r="K26" s="185"/>
      <c r="L26" s="185"/>
      <c r="M26" s="185"/>
      <c r="N26" s="185"/>
      <c r="O26" s="185"/>
      <c r="P26" s="185"/>
      <c r="U26" s="186"/>
      <c r="V26" s="187"/>
    </row>
    <row r="27" spans="1:24" ht="15" x14ac:dyDescent="0.25">
      <c r="A27" s="569" t="s">
        <v>296</v>
      </c>
      <c r="B27" s="569" t="s">
        <v>51</v>
      </c>
      <c r="C27" s="561" t="s">
        <v>29</v>
      </c>
      <c r="D27" s="562"/>
      <c r="E27" s="562"/>
      <c r="F27" s="562"/>
      <c r="G27" s="562"/>
      <c r="H27" s="562"/>
      <c r="I27" s="562"/>
      <c r="J27" s="562"/>
      <c r="K27" s="562"/>
      <c r="L27" s="562"/>
      <c r="M27" s="562"/>
      <c r="N27" s="563"/>
      <c r="O27" s="565" t="s">
        <v>30</v>
      </c>
      <c r="P27" s="567" t="s">
        <v>31</v>
      </c>
      <c r="U27" s="188" t="s">
        <v>52</v>
      </c>
      <c r="V27" s="188" t="s">
        <v>47</v>
      </c>
    </row>
    <row r="28" spans="1:24" ht="15" x14ac:dyDescent="0.25">
      <c r="A28" s="569"/>
      <c r="B28" s="569"/>
      <c r="C28" s="203" t="s">
        <v>32</v>
      </c>
      <c r="D28" s="202" t="s">
        <v>33</v>
      </c>
      <c r="E28" s="203" t="s">
        <v>34</v>
      </c>
      <c r="F28" s="202" t="s">
        <v>35</v>
      </c>
      <c r="G28" s="202" t="s">
        <v>36</v>
      </c>
      <c r="H28" s="202" t="s">
        <v>37</v>
      </c>
      <c r="I28" s="202" t="s">
        <v>38</v>
      </c>
      <c r="J28" s="202" t="s">
        <v>39</v>
      </c>
      <c r="K28" s="202" t="s">
        <v>40</v>
      </c>
      <c r="L28" s="202" t="s">
        <v>41</v>
      </c>
      <c r="M28" s="202" t="s">
        <v>42</v>
      </c>
      <c r="N28" s="202" t="s">
        <v>43</v>
      </c>
      <c r="O28" s="565"/>
      <c r="P28" s="567"/>
      <c r="U28" s="189" t="s">
        <v>291</v>
      </c>
      <c r="V28" s="188">
        <v>10</v>
      </c>
    </row>
    <row r="29" spans="1:24" ht="15" x14ac:dyDescent="0.25">
      <c r="A29" s="207" t="s">
        <v>44</v>
      </c>
      <c r="B29" s="208" t="s">
        <v>45</v>
      </c>
      <c r="C29" s="217"/>
      <c r="D29" s="217"/>
      <c r="E29" s="217"/>
      <c r="F29" s="217"/>
      <c r="G29" s="217"/>
      <c r="H29" s="217"/>
      <c r="I29" s="217"/>
      <c r="J29" s="217"/>
      <c r="K29" s="217"/>
      <c r="L29" s="217"/>
      <c r="M29" s="217"/>
      <c r="N29" s="217"/>
      <c r="O29" s="215" t="s">
        <v>293</v>
      </c>
      <c r="P29" s="218"/>
      <c r="Q29" s="222"/>
      <c r="R29" s="222"/>
      <c r="S29" s="222"/>
    </row>
    <row r="30" spans="1:24" ht="30" x14ac:dyDescent="0.25">
      <c r="A30" s="209" t="s">
        <v>297</v>
      </c>
      <c r="B30" s="208" t="s">
        <v>47</v>
      </c>
      <c r="C30" s="217"/>
      <c r="D30" s="217"/>
      <c r="E30" s="217"/>
      <c r="F30" s="217"/>
      <c r="G30" s="217"/>
      <c r="H30" s="217"/>
      <c r="I30" s="217"/>
      <c r="J30" s="217"/>
      <c r="K30" s="217"/>
      <c r="L30" s="217"/>
      <c r="M30" s="217"/>
      <c r="N30" s="217"/>
      <c r="O30" s="215">
        <f t="shared" ref="O30" si="3">SUM(C30:N30)</f>
        <v>0</v>
      </c>
      <c r="P30" s="218"/>
      <c r="Q30" s="222"/>
      <c r="R30" s="222"/>
      <c r="S30" s="222"/>
    </row>
    <row r="31" spans="1:24" ht="30" x14ac:dyDescent="0.25">
      <c r="A31" s="221" t="s">
        <v>298</v>
      </c>
      <c r="B31" s="208" t="s">
        <v>47</v>
      </c>
      <c r="C31" s="217"/>
      <c r="D31" s="217"/>
      <c r="E31" s="217"/>
      <c r="F31" s="217"/>
      <c r="G31" s="217"/>
      <c r="H31" s="217"/>
      <c r="I31" s="217"/>
      <c r="J31" s="217"/>
      <c r="K31" s="217"/>
      <c r="L31" s="217"/>
      <c r="M31" s="217"/>
      <c r="N31" s="217"/>
      <c r="O31" s="215">
        <f t="shared" ref="O31:O36" si="4">SUM(C31:N31)</f>
        <v>0</v>
      </c>
      <c r="P31" s="218"/>
      <c r="Q31" s="222"/>
      <c r="R31" s="223"/>
      <c r="S31" s="223"/>
      <c r="T31" s="21"/>
      <c r="U31" s="21"/>
      <c r="V31" s="21"/>
      <c r="W31" s="21"/>
      <c r="X31" s="21"/>
    </row>
    <row r="32" spans="1:24" ht="30" x14ac:dyDescent="0.25">
      <c r="A32" s="221" t="s">
        <v>299</v>
      </c>
      <c r="B32" s="208" t="s">
        <v>47</v>
      </c>
      <c r="C32" s="217"/>
      <c r="D32" s="217"/>
      <c r="E32" s="217"/>
      <c r="F32" s="217"/>
      <c r="G32" s="217"/>
      <c r="H32" s="217"/>
      <c r="I32" s="217"/>
      <c r="J32" s="217"/>
      <c r="K32" s="217"/>
      <c r="L32" s="217"/>
      <c r="M32" s="217"/>
      <c r="N32" s="217"/>
      <c r="O32" s="215">
        <f t="shared" si="4"/>
        <v>0</v>
      </c>
      <c r="P32" s="218"/>
      <c r="Q32" s="222"/>
      <c r="R32" s="197"/>
      <c r="S32" s="223"/>
      <c r="T32" s="21"/>
      <c r="U32" s="21"/>
      <c r="V32" s="21"/>
      <c r="W32" s="21"/>
      <c r="X32" s="21"/>
    </row>
    <row r="33" spans="1:24" ht="30" x14ac:dyDescent="0.25">
      <c r="A33" s="221" t="s">
        <v>300</v>
      </c>
      <c r="B33" s="208" t="s">
        <v>47</v>
      </c>
      <c r="C33" s="217"/>
      <c r="D33" s="217"/>
      <c r="E33" s="217"/>
      <c r="F33" s="217"/>
      <c r="G33" s="217"/>
      <c r="H33" s="217"/>
      <c r="I33" s="217"/>
      <c r="J33" s="217"/>
      <c r="K33" s="217"/>
      <c r="L33" s="217"/>
      <c r="M33" s="217"/>
      <c r="N33" s="217"/>
      <c r="O33" s="215">
        <f t="shared" si="4"/>
        <v>0</v>
      </c>
      <c r="P33" s="218"/>
      <c r="Q33" s="222"/>
      <c r="R33" s="224"/>
      <c r="S33" s="223"/>
      <c r="T33" s="21"/>
      <c r="U33" s="21"/>
      <c r="V33" s="21"/>
      <c r="W33" s="21"/>
      <c r="X33" s="21"/>
    </row>
    <row r="34" spans="1:24" ht="30" x14ac:dyDescent="0.25">
      <c r="A34" s="221" t="s">
        <v>301</v>
      </c>
      <c r="B34" s="208" t="s">
        <v>47</v>
      </c>
      <c r="C34" s="217"/>
      <c r="D34" s="217"/>
      <c r="E34" s="217"/>
      <c r="F34" s="217"/>
      <c r="G34" s="217"/>
      <c r="H34" s="217"/>
      <c r="I34" s="217"/>
      <c r="J34" s="217"/>
      <c r="K34" s="217"/>
      <c r="L34" s="217"/>
      <c r="M34" s="217"/>
      <c r="N34" s="217"/>
      <c r="O34" s="215">
        <f t="shared" si="4"/>
        <v>0</v>
      </c>
      <c r="P34" s="218"/>
      <c r="Q34" s="222"/>
      <c r="R34" s="553"/>
      <c r="S34" s="553"/>
      <c r="T34" s="21"/>
      <c r="U34" s="21"/>
      <c r="V34" s="21"/>
      <c r="W34" s="21"/>
      <c r="X34" s="21"/>
    </row>
    <row r="35" spans="1:24" ht="30" x14ac:dyDescent="0.25">
      <c r="A35" s="221" t="s">
        <v>302</v>
      </c>
      <c r="B35" s="208" t="s">
        <v>47</v>
      </c>
      <c r="C35" s="214">
        <f t="shared" ref="C35:N35" si="5">SUM(C29:C34)</f>
        <v>0</v>
      </c>
      <c r="D35" s="214">
        <f t="shared" si="5"/>
        <v>0</v>
      </c>
      <c r="E35" s="214">
        <f t="shared" si="5"/>
        <v>0</v>
      </c>
      <c r="F35" s="214">
        <f t="shared" si="5"/>
        <v>0</v>
      </c>
      <c r="G35" s="214">
        <f t="shared" si="5"/>
        <v>0</v>
      </c>
      <c r="H35" s="214">
        <f t="shared" si="5"/>
        <v>0</v>
      </c>
      <c r="I35" s="214">
        <f t="shared" si="5"/>
        <v>0</v>
      </c>
      <c r="J35" s="214">
        <f t="shared" si="5"/>
        <v>0</v>
      </c>
      <c r="K35" s="214">
        <f t="shared" si="5"/>
        <v>0</v>
      </c>
      <c r="L35" s="214">
        <f t="shared" si="5"/>
        <v>0</v>
      </c>
      <c r="M35" s="214">
        <f t="shared" si="5"/>
        <v>0</v>
      </c>
      <c r="N35" s="214">
        <f t="shared" si="5"/>
        <v>0</v>
      </c>
      <c r="O35" s="215">
        <f t="shared" si="4"/>
        <v>0</v>
      </c>
      <c r="P35" s="214">
        <f>SUM(P29:P34)</f>
        <v>0</v>
      </c>
      <c r="Q35" s="222"/>
      <c r="R35" s="249"/>
      <c r="S35" s="249"/>
      <c r="T35" s="21"/>
      <c r="U35" s="21"/>
      <c r="V35" s="21"/>
      <c r="W35" s="21"/>
      <c r="X35" s="21"/>
    </row>
    <row r="36" spans="1:24" ht="15" x14ac:dyDescent="0.25">
      <c r="A36" s="221" t="s">
        <v>55</v>
      </c>
      <c r="B36" s="208" t="s">
        <v>47</v>
      </c>
      <c r="C36" s="251"/>
      <c r="D36" s="251"/>
      <c r="E36" s="251"/>
      <c r="F36" s="251"/>
      <c r="G36" s="251"/>
      <c r="H36" s="251"/>
      <c r="I36" s="251"/>
      <c r="J36" s="251"/>
      <c r="K36" s="251"/>
      <c r="L36" s="251"/>
      <c r="M36" s="251"/>
      <c r="N36" s="251"/>
      <c r="O36" s="215">
        <f t="shared" si="4"/>
        <v>0</v>
      </c>
      <c r="P36" s="251"/>
      <c r="Q36" s="222"/>
      <c r="R36" s="222"/>
      <c r="S36" s="222"/>
    </row>
    <row r="37" spans="1:24" ht="45" x14ac:dyDescent="0.25">
      <c r="A37" s="221" t="s">
        <v>303</v>
      </c>
      <c r="B37" s="208" t="s">
        <v>304</v>
      </c>
      <c r="C37" s="226" t="e">
        <f>C35/C36</f>
        <v>#DIV/0!</v>
      </c>
      <c r="D37" s="226" t="e">
        <f t="shared" ref="D37:P37" si="6">D35/D36</f>
        <v>#DIV/0!</v>
      </c>
      <c r="E37" s="226" t="e">
        <f t="shared" si="6"/>
        <v>#DIV/0!</v>
      </c>
      <c r="F37" s="226" t="e">
        <f t="shared" si="6"/>
        <v>#DIV/0!</v>
      </c>
      <c r="G37" s="226" t="e">
        <f t="shared" si="6"/>
        <v>#DIV/0!</v>
      </c>
      <c r="H37" s="226" t="e">
        <f t="shared" si="6"/>
        <v>#DIV/0!</v>
      </c>
      <c r="I37" s="226" t="e">
        <f t="shared" si="6"/>
        <v>#DIV/0!</v>
      </c>
      <c r="J37" s="226" t="e">
        <f t="shared" si="6"/>
        <v>#DIV/0!</v>
      </c>
      <c r="K37" s="226" t="e">
        <f t="shared" si="6"/>
        <v>#DIV/0!</v>
      </c>
      <c r="L37" s="226" t="e">
        <f t="shared" si="6"/>
        <v>#DIV/0!</v>
      </c>
      <c r="M37" s="226" t="e">
        <f t="shared" si="6"/>
        <v>#DIV/0!</v>
      </c>
      <c r="N37" s="226" t="e">
        <f t="shared" si="6"/>
        <v>#DIV/0!</v>
      </c>
      <c r="O37" s="252" t="e">
        <f t="shared" si="6"/>
        <v>#DIV/0!</v>
      </c>
      <c r="P37" s="226" t="e">
        <f t="shared" si="6"/>
        <v>#DIV/0!</v>
      </c>
    </row>
    <row r="38" spans="1:24" ht="15" x14ac:dyDescent="0.25">
      <c r="A38" s="185"/>
      <c r="B38" s="185"/>
      <c r="C38" s="185"/>
      <c r="D38" s="185"/>
      <c r="E38" s="185"/>
      <c r="F38" s="185"/>
      <c r="G38" s="185"/>
      <c r="H38" s="185"/>
      <c r="I38" s="185"/>
      <c r="J38" s="185"/>
      <c r="K38" s="185"/>
      <c r="L38" s="185"/>
      <c r="M38" s="185"/>
      <c r="N38" s="185"/>
      <c r="O38" s="185"/>
      <c r="P38" s="185"/>
    </row>
    <row r="39" spans="1:24" ht="15" customHeight="1" x14ac:dyDescent="0.25">
      <c r="A39" s="558" t="s">
        <v>403</v>
      </c>
      <c r="B39" s="559"/>
      <c r="C39" s="559"/>
      <c r="D39" s="559"/>
      <c r="E39" s="559"/>
      <c r="F39" s="190"/>
      <c r="G39" s="190"/>
      <c r="H39" s="190"/>
      <c r="I39" s="190"/>
      <c r="J39" s="190"/>
      <c r="K39" s="190"/>
      <c r="L39" s="190"/>
      <c r="M39" s="190"/>
      <c r="N39" s="190"/>
      <c r="O39" s="190"/>
      <c r="P39" s="190"/>
    </row>
    <row r="40" spans="1:24" ht="15" x14ac:dyDescent="0.25">
      <c r="A40" s="191"/>
      <c r="B40" s="192"/>
      <c r="C40" s="193"/>
      <c r="D40" s="193"/>
      <c r="E40" s="193"/>
      <c r="F40" s="193"/>
      <c r="G40" s="193"/>
      <c r="H40" s="193"/>
      <c r="I40" s="193"/>
      <c r="J40" s="193"/>
      <c r="K40" s="193"/>
      <c r="L40" s="193"/>
      <c r="M40" s="193"/>
      <c r="N40" s="193"/>
      <c r="O40" s="193"/>
      <c r="P40" s="193"/>
    </row>
    <row r="41" spans="1:24" ht="15" x14ac:dyDescent="0.25">
      <c r="A41" s="557" t="s">
        <v>56</v>
      </c>
      <c r="B41" s="557"/>
      <c r="C41" s="557"/>
      <c r="D41" s="557"/>
      <c r="E41" s="557"/>
      <c r="F41" s="557"/>
      <c r="G41" s="557"/>
      <c r="H41" s="557"/>
      <c r="I41" s="557"/>
      <c r="J41" s="193"/>
      <c r="K41" s="193"/>
      <c r="L41" s="193"/>
      <c r="M41" s="193"/>
      <c r="N41" s="193"/>
      <c r="O41" s="193"/>
      <c r="P41" s="193"/>
    </row>
    <row r="42" spans="1:24" x14ac:dyDescent="0.25">
      <c r="A42" s="557"/>
      <c r="B42" s="557"/>
      <c r="C42" s="557"/>
      <c r="D42" s="557"/>
      <c r="E42" s="557"/>
      <c r="F42" s="557"/>
      <c r="G42" s="557"/>
      <c r="H42" s="557"/>
      <c r="I42" s="557"/>
    </row>
    <row r="43" spans="1:24" x14ac:dyDescent="0.25">
      <c r="A43" s="557"/>
      <c r="B43" s="557"/>
      <c r="C43" s="557"/>
      <c r="D43" s="557"/>
      <c r="E43" s="557"/>
      <c r="F43" s="557"/>
      <c r="G43" s="557"/>
      <c r="H43" s="557"/>
      <c r="I43" s="557"/>
    </row>
    <row r="44" spans="1:24" x14ac:dyDescent="0.25">
      <c r="C44" s="194"/>
    </row>
    <row r="45" spans="1:24" x14ac:dyDescent="0.25">
      <c r="C45" s="194"/>
    </row>
    <row r="46" spans="1:24" ht="20.399999999999999" x14ac:dyDescent="0.25">
      <c r="A46" s="560" t="s">
        <v>57</v>
      </c>
      <c r="B46" s="560"/>
      <c r="C46" s="560"/>
      <c r="D46" s="560"/>
      <c r="E46" s="560"/>
      <c r="F46" s="560"/>
      <c r="G46" s="560"/>
      <c r="H46" s="560"/>
      <c r="I46" s="560"/>
      <c r="J46" s="560"/>
      <c r="K46" s="560"/>
      <c r="L46" s="560"/>
      <c r="M46" s="560"/>
      <c r="N46" s="560"/>
      <c r="O46" s="560"/>
      <c r="P46" s="560"/>
    </row>
    <row r="48" spans="1:24" ht="15" x14ac:dyDescent="0.25">
      <c r="A48" s="555" t="s">
        <v>27</v>
      </c>
      <c r="B48" s="555"/>
      <c r="C48" s="211"/>
      <c r="D48" s="195"/>
      <c r="E48" s="195"/>
      <c r="F48" s="195"/>
      <c r="G48" s="195"/>
      <c r="H48" s="195"/>
      <c r="I48" s="195"/>
      <c r="J48" s="195"/>
      <c r="K48" s="195"/>
      <c r="L48" s="195"/>
      <c r="M48" s="195"/>
      <c r="N48" s="195"/>
      <c r="O48" s="195"/>
      <c r="P48" s="195"/>
    </row>
    <row r="49" spans="1:16" ht="15" x14ac:dyDescent="0.25">
      <c r="A49" s="195"/>
      <c r="B49" s="195"/>
      <c r="C49" s="195"/>
      <c r="D49" s="195"/>
      <c r="E49" s="195"/>
      <c r="F49" s="195"/>
      <c r="G49" s="195"/>
      <c r="H49" s="195"/>
      <c r="I49" s="195"/>
      <c r="J49" s="195"/>
      <c r="K49" s="195"/>
      <c r="L49" s="195"/>
      <c r="M49" s="195"/>
      <c r="N49" s="195"/>
      <c r="O49" s="195"/>
      <c r="P49" s="195"/>
    </row>
    <row r="50" spans="1:16" ht="15" x14ac:dyDescent="0.25">
      <c r="A50" s="554" t="s">
        <v>57</v>
      </c>
      <c r="B50" s="554" t="s">
        <v>28</v>
      </c>
      <c r="C50" s="561" t="s">
        <v>29</v>
      </c>
      <c r="D50" s="562"/>
      <c r="E50" s="562"/>
      <c r="F50" s="562"/>
      <c r="G50" s="562"/>
      <c r="H50" s="562"/>
      <c r="I50" s="562"/>
      <c r="J50" s="562"/>
      <c r="K50" s="562"/>
      <c r="L50" s="562"/>
      <c r="M50" s="562"/>
      <c r="N50" s="563"/>
      <c r="O50" s="555" t="s">
        <v>30</v>
      </c>
      <c r="P50" s="556" t="s">
        <v>31</v>
      </c>
    </row>
    <row r="51" spans="1:16" ht="15" x14ac:dyDescent="0.25">
      <c r="A51" s="554"/>
      <c r="B51" s="554"/>
      <c r="C51" s="203" t="s">
        <v>32</v>
      </c>
      <c r="D51" s="202" t="s">
        <v>33</v>
      </c>
      <c r="E51" s="203" t="s">
        <v>34</v>
      </c>
      <c r="F51" s="202" t="s">
        <v>35</v>
      </c>
      <c r="G51" s="202" t="s">
        <v>36</v>
      </c>
      <c r="H51" s="202" t="s">
        <v>37</v>
      </c>
      <c r="I51" s="202" t="s">
        <v>38</v>
      </c>
      <c r="J51" s="202" t="s">
        <v>39</v>
      </c>
      <c r="K51" s="202" t="s">
        <v>40</v>
      </c>
      <c r="L51" s="202" t="s">
        <v>41</v>
      </c>
      <c r="M51" s="202" t="s">
        <v>42</v>
      </c>
      <c r="N51" s="202" t="s">
        <v>43</v>
      </c>
      <c r="O51" s="555"/>
      <c r="P51" s="556"/>
    </row>
    <row r="52" spans="1:16" ht="15" x14ac:dyDescent="0.25">
      <c r="A52" s="227" t="s">
        <v>44</v>
      </c>
      <c r="B52" s="228" t="s">
        <v>45</v>
      </c>
      <c r="C52" s="218"/>
      <c r="D52" s="218"/>
      <c r="E52" s="218"/>
      <c r="F52" s="218"/>
      <c r="G52" s="218"/>
      <c r="H52" s="218"/>
      <c r="I52" s="218"/>
      <c r="J52" s="218"/>
      <c r="K52" s="218"/>
      <c r="L52" s="218"/>
      <c r="M52" s="218"/>
      <c r="N52" s="218"/>
      <c r="O52" s="205" t="s">
        <v>293</v>
      </c>
      <c r="P52" s="212"/>
    </row>
    <row r="53" spans="1:16" ht="75" x14ac:dyDescent="0.25">
      <c r="A53" s="229" t="s">
        <v>306</v>
      </c>
      <c r="B53" s="230" t="s">
        <v>53</v>
      </c>
      <c r="C53" s="217"/>
      <c r="D53" s="217"/>
      <c r="E53" s="217"/>
      <c r="F53" s="217"/>
      <c r="G53" s="217"/>
      <c r="H53" s="217"/>
      <c r="I53" s="217"/>
      <c r="J53" s="217"/>
      <c r="K53" s="217"/>
      <c r="L53" s="217"/>
      <c r="M53" s="217"/>
      <c r="N53" s="217"/>
      <c r="O53" s="225">
        <f>SUM(C53:N53)</f>
        <v>0</v>
      </c>
      <c r="P53" s="231"/>
    </row>
    <row r="54" spans="1:16" ht="15" x14ac:dyDescent="0.25">
      <c r="A54" s="229" t="s">
        <v>305</v>
      </c>
      <c r="B54" s="230" t="s">
        <v>48</v>
      </c>
      <c r="C54" s="217"/>
      <c r="D54" s="217"/>
      <c r="E54" s="217"/>
      <c r="F54" s="217"/>
      <c r="G54" s="217"/>
      <c r="H54" s="217"/>
      <c r="I54" s="217"/>
      <c r="J54" s="217"/>
      <c r="K54" s="217"/>
      <c r="L54" s="217"/>
      <c r="M54" s="217"/>
      <c r="N54" s="217"/>
      <c r="O54" s="225">
        <f>SUM(C54:N54)</f>
        <v>0</v>
      </c>
      <c r="P54" s="231"/>
    </row>
    <row r="55" spans="1:16" ht="30" x14ac:dyDescent="0.25">
      <c r="A55" s="229" t="s">
        <v>307</v>
      </c>
      <c r="B55" s="230" t="s">
        <v>309</v>
      </c>
      <c r="C55" s="214" t="e">
        <f>C53/C54</f>
        <v>#DIV/0!</v>
      </c>
      <c r="D55" s="214" t="e">
        <f t="shared" ref="D55:O55" si="7">D53/D54</f>
        <v>#DIV/0!</v>
      </c>
      <c r="E55" s="214" t="e">
        <f t="shared" si="7"/>
        <v>#DIV/0!</v>
      </c>
      <c r="F55" s="214" t="e">
        <f t="shared" si="7"/>
        <v>#DIV/0!</v>
      </c>
      <c r="G55" s="214" t="e">
        <f t="shared" si="7"/>
        <v>#DIV/0!</v>
      </c>
      <c r="H55" s="214" t="e">
        <f t="shared" si="7"/>
        <v>#DIV/0!</v>
      </c>
      <c r="I55" s="214" t="e">
        <f t="shared" si="7"/>
        <v>#DIV/0!</v>
      </c>
      <c r="J55" s="214" t="e">
        <f t="shared" si="7"/>
        <v>#DIV/0!</v>
      </c>
      <c r="K55" s="214" t="e">
        <f t="shared" si="7"/>
        <v>#DIV/0!</v>
      </c>
      <c r="L55" s="214" t="e">
        <f t="shared" si="7"/>
        <v>#DIV/0!</v>
      </c>
      <c r="M55" s="214" t="e">
        <f t="shared" si="7"/>
        <v>#DIV/0!</v>
      </c>
      <c r="N55" s="214" t="e">
        <f t="shared" si="7"/>
        <v>#DIV/0!</v>
      </c>
      <c r="O55" s="225" t="e">
        <f t="shared" si="7"/>
        <v>#DIV/0!</v>
      </c>
      <c r="P55" s="214" t="e">
        <f>P53/P54</f>
        <v>#DIV/0!</v>
      </c>
    </row>
    <row r="56" spans="1:16" ht="15" x14ac:dyDescent="0.25">
      <c r="A56" s="196"/>
      <c r="B56" s="196"/>
      <c r="C56" s="196"/>
      <c r="D56" s="196"/>
      <c r="E56" s="196"/>
      <c r="F56" s="196"/>
      <c r="G56" s="196"/>
      <c r="H56" s="196"/>
      <c r="I56" s="196"/>
      <c r="J56" s="196"/>
      <c r="K56" s="196"/>
      <c r="L56" s="196"/>
      <c r="M56" s="196"/>
      <c r="N56" s="196"/>
      <c r="O56" s="196"/>
      <c r="P56" s="195"/>
    </row>
    <row r="57" spans="1:16" ht="15" customHeight="1" x14ac:dyDescent="0.25">
      <c r="A57" s="558" t="s">
        <v>403</v>
      </c>
      <c r="B57" s="559"/>
      <c r="C57" s="559"/>
      <c r="D57" s="559"/>
      <c r="E57" s="559"/>
      <c r="F57" s="196"/>
      <c r="G57" s="196"/>
      <c r="H57" s="196"/>
      <c r="I57" s="196"/>
      <c r="J57" s="196"/>
      <c r="K57" s="196"/>
      <c r="L57" s="196"/>
      <c r="M57" s="196"/>
      <c r="N57" s="196"/>
      <c r="O57" s="196"/>
      <c r="P57" s="195"/>
    </row>
    <row r="58" spans="1:16" ht="15" x14ac:dyDescent="0.25">
      <c r="A58" s="198"/>
      <c r="B58" s="196"/>
      <c r="C58" s="196"/>
      <c r="D58" s="196"/>
      <c r="E58" s="196"/>
      <c r="F58" s="196"/>
      <c r="G58" s="196"/>
      <c r="H58" s="196"/>
      <c r="I58" s="196"/>
      <c r="J58" s="196"/>
      <c r="K58" s="196"/>
      <c r="L58" s="196"/>
      <c r="M58" s="196"/>
      <c r="N58" s="196"/>
      <c r="O58" s="196"/>
      <c r="P58" s="195"/>
    </row>
    <row r="59" spans="1:16" ht="15" x14ac:dyDescent="0.25">
      <c r="A59" s="557" t="s">
        <v>50</v>
      </c>
      <c r="B59" s="557"/>
      <c r="C59" s="557"/>
      <c r="D59" s="557"/>
      <c r="E59" s="557"/>
      <c r="F59" s="557"/>
      <c r="G59" s="557"/>
      <c r="H59" s="557"/>
      <c r="I59" s="557"/>
      <c r="J59" s="196"/>
      <c r="K59" s="196"/>
      <c r="L59" s="196"/>
      <c r="M59" s="196"/>
      <c r="N59" s="196"/>
      <c r="O59" s="196"/>
      <c r="P59" s="195"/>
    </row>
    <row r="60" spans="1:16" x14ac:dyDescent="0.25">
      <c r="A60" s="557"/>
      <c r="B60" s="557"/>
      <c r="C60" s="557"/>
      <c r="D60" s="557"/>
      <c r="E60" s="557"/>
      <c r="F60" s="557"/>
      <c r="G60" s="557"/>
      <c r="H60" s="557"/>
      <c r="I60" s="557"/>
    </row>
    <row r="61" spans="1:16" x14ac:dyDescent="0.25">
      <c r="A61" s="557"/>
      <c r="B61" s="557"/>
      <c r="C61" s="557"/>
      <c r="D61" s="557"/>
      <c r="E61" s="557"/>
      <c r="F61" s="557"/>
      <c r="G61" s="557"/>
      <c r="H61" s="557"/>
      <c r="I61" s="557"/>
    </row>
    <row r="64" spans="1:16" ht="20.399999999999999" x14ac:dyDescent="0.25">
      <c r="A64" s="560" t="s">
        <v>311</v>
      </c>
      <c r="B64" s="560"/>
      <c r="C64" s="560"/>
      <c r="D64" s="560"/>
      <c r="E64" s="560"/>
      <c r="F64" s="560"/>
      <c r="G64" s="560"/>
      <c r="H64" s="560"/>
      <c r="I64" s="560"/>
      <c r="J64" s="560"/>
      <c r="K64" s="560"/>
      <c r="L64" s="560"/>
      <c r="M64" s="560"/>
      <c r="N64" s="560"/>
      <c r="O64" s="560"/>
      <c r="P64" s="560"/>
    </row>
    <row r="66" spans="1:17" ht="15" x14ac:dyDescent="0.25">
      <c r="A66" s="555" t="s">
        <v>27</v>
      </c>
      <c r="B66" s="555"/>
      <c r="C66" s="211"/>
      <c r="D66" s="195"/>
      <c r="E66" s="199"/>
      <c r="F66" s="195"/>
      <c r="G66" s="195"/>
    </row>
    <row r="67" spans="1:17" ht="15" x14ac:dyDescent="0.25">
      <c r="A67" s="195"/>
      <c r="B67" s="195"/>
      <c r="C67" s="195"/>
      <c r="D67" s="195"/>
      <c r="E67" s="199"/>
      <c r="F67" s="200"/>
      <c r="G67" s="195"/>
    </row>
    <row r="68" spans="1:17" ht="15" x14ac:dyDescent="0.25">
      <c r="A68" s="554" t="s">
        <v>58</v>
      </c>
      <c r="B68" s="569" t="s">
        <v>28</v>
      </c>
      <c r="C68" s="561" t="s">
        <v>29</v>
      </c>
      <c r="D68" s="562"/>
      <c r="E68" s="562"/>
      <c r="F68" s="562"/>
      <c r="G68" s="562"/>
      <c r="H68" s="562"/>
      <c r="I68" s="562"/>
      <c r="J68" s="562"/>
      <c r="K68" s="562"/>
      <c r="L68" s="562"/>
      <c r="M68" s="562"/>
      <c r="N68" s="563"/>
      <c r="O68" s="571" t="s">
        <v>30</v>
      </c>
      <c r="P68" s="572" t="s">
        <v>31</v>
      </c>
    </row>
    <row r="69" spans="1:17" ht="15" x14ac:dyDescent="0.25">
      <c r="A69" s="554"/>
      <c r="B69" s="569"/>
      <c r="C69" s="203" t="s">
        <v>32</v>
      </c>
      <c r="D69" s="202" t="s">
        <v>33</v>
      </c>
      <c r="E69" s="203" t="s">
        <v>34</v>
      </c>
      <c r="F69" s="202" t="s">
        <v>35</v>
      </c>
      <c r="G69" s="202" t="s">
        <v>36</v>
      </c>
      <c r="H69" s="202" t="s">
        <v>37</v>
      </c>
      <c r="I69" s="202" t="s">
        <v>38</v>
      </c>
      <c r="J69" s="202" t="s">
        <v>39</v>
      </c>
      <c r="K69" s="202" t="s">
        <v>40</v>
      </c>
      <c r="L69" s="202" t="s">
        <v>41</v>
      </c>
      <c r="M69" s="202" t="s">
        <v>42</v>
      </c>
      <c r="N69" s="202" t="s">
        <v>43</v>
      </c>
      <c r="O69" s="571"/>
      <c r="P69" s="572"/>
    </row>
    <row r="70" spans="1:17" ht="15" x14ac:dyDescent="0.25">
      <c r="A70" s="235" t="s">
        <v>44</v>
      </c>
      <c r="B70" s="236" t="s">
        <v>45</v>
      </c>
      <c r="C70" s="239"/>
      <c r="D70" s="239"/>
      <c r="E70" s="239"/>
      <c r="F70" s="239"/>
      <c r="G70" s="239"/>
      <c r="H70" s="239"/>
      <c r="I70" s="239"/>
      <c r="J70" s="239"/>
      <c r="K70" s="239"/>
      <c r="L70" s="239"/>
      <c r="M70" s="239"/>
      <c r="N70" s="239"/>
      <c r="O70" s="232" t="s">
        <v>293</v>
      </c>
      <c r="P70" s="218"/>
    </row>
    <row r="71" spans="1:17" ht="15" x14ac:dyDescent="0.25">
      <c r="A71" s="237" t="s">
        <v>384</v>
      </c>
      <c r="B71" s="238" t="s">
        <v>54</v>
      </c>
      <c r="C71" s="217"/>
      <c r="D71" s="217"/>
      <c r="E71" s="217"/>
      <c r="F71" s="217"/>
      <c r="G71" s="217"/>
      <c r="H71" s="217"/>
      <c r="I71" s="217"/>
      <c r="J71" s="217"/>
      <c r="K71" s="217"/>
      <c r="L71" s="217"/>
      <c r="M71" s="217"/>
      <c r="N71" s="217"/>
      <c r="O71" s="233">
        <f>SUM(C71:N71)</f>
        <v>0</v>
      </c>
      <c r="P71" s="231"/>
    </row>
    <row r="72" spans="1:17" ht="15.6" x14ac:dyDescent="0.25">
      <c r="A72" s="237" t="s">
        <v>385</v>
      </c>
      <c r="B72" s="238" t="s">
        <v>54</v>
      </c>
      <c r="C72" s="217"/>
      <c r="D72" s="217"/>
      <c r="E72" s="217"/>
      <c r="F72" s="217"/>
      <c r="G72" s="217"/>
      <c r="H72" s="217"/>
      <c r="I72" s="217"/>
      <c r="J72" s="217"/>
      <c r="K72" s="217"/>
      <c r="L72" s="217"/>
      <c r="M72" s="217"/>
      <c r="N72" s="217"/>
      <c r="O72" s="233"/>
      <c r="P72" s="231"/>
    </row>
    <row r="73" spans="1:17" ht="15" x14ac:dyDescent="0.25">
      <c r="A73" s="237" t="s">
        <v>305</v>
      </c>
      <c r="B73" s="238" t="s">
        <v>48</v>
      </c>
      <c r="C73" s="217"/>
      <c r="D73" s="217"/>
      <c r="E73" s="217"/>
      <c r="F73" s="217"/>
      <c r="G73" s="217"/>
      <c r="H73" s="217"/>
      <c r="I73" s="217"/>
      <c r="J73" s="217"/>
      <c r="K73" s="217"/>
      <c r="L73" s="217"/>
      <c r="M73" s="217"/>
      <c r="N73" s="217"/>
      <c r="O73" s="233">
        <f>SUM(C73:N73)</f>
        <v>0</v>
      </c>
      <c r="P73" s="231"/>
    </row>
    <row r="74" spans="1:17" ht="30" x14ac:dyDescent="0.25">
      <c r="A74" s="237" t="s">
        <v>312</v>
      </c>
      <c r="B74" s="238" t="s">
        <v>313</v>
      </c>
      <c r="C74" s="234" t="e">
        <f>C71/C73</f>
        <v>#DIV/0!</v>
      </c>
      <c r="D74" s="234" t="e">
        <f t="shared" ref="D74:N74" si="8">D71/D73</f>
        <v>#DIV/0!</v>
      </c>
      <c r="E74" s="234" t="e">
        <f t="shared" si="8"/>
        <v>#DIV/0!</v>
      </c>
      <c r="F74" s="234" t="e">
        <f t="shared" si="8"/>
        <v>#DIV/0!</v>
      </c>
      <c r="G74" s="234" t="e">
        <f t="shared" si="8"/>
        <v>#DIV/0!</v>
      </c>
      <c r="H74" s="234" t="e">
        <f t="shared" si="8"/>
        <v>#DIV/0!</v>
      </c>
      <c r="I74" s="234" t="e">
        <f t="shared" si="8"/>
        <v>#DIV/0!</v>
      </c>
      <c r="J74" s="234" t="e">
        <f t="shared" si="8"/>
        <v>#DIV/0!</v>
      </c>
      <c r="K74" s="234" t="e">
        <f t="shared" si="8"/>
        <v>#DIV/0!</v>
      </c>
      <c r="L74" s="234" t="e">
        <f t="shared" si="8"/>
        <v>#DIV/0!</v>
      </c>
      <c r="M74" s="234" t="e">
        <f t="shared" si="8"/>
        <v>#DIV/0!</v>
      </c>
      <c r="N74" s="234" t="e">
        <f t="shared" si="8"/>
        <v>#DIV/0!</v>
      </c>
      <c r="O74" s="233" t="e">
        <f>AVERAGE(C74:N74)</f>
        <v>#DIV/0!</v>
      </c>
      <c r="P74" s="234" t="e">
        <f>P71/P73</f>
        <v>#DIV/0!</v>
      </c>
    </row>
    <row r="75" spans="1:17" ht="30.6" x14ac:dyDescent="0.25">
      <c r="A75" s="237" t="s">
        <v>387</v>
      </c>
      <c r="B75" s="238" t="s">
        <v>313</v>
      </c>
      <c r="C75" s="234" t="e">
        <f>C72/C73</f>
        <v>#DIV/0!</v>
      </c>
      <c r="D75" s="234" t="e">
        <f t="shared" ref="D75:N75" si="9">D72/D73</f>
        <v>#DIV/0!</v>
      </c>
      <c r="E75" s="234" t="e">
        <f t="shared" si="9"/>
        <v>#DIV/0!</v>
      </c>
      <c r="F75" s="234" t="e">
        <f t="shared" si="9"/>
        <v>#DIV/0!</v>
      </c>
      <c r="G75" s="234" t="e">
        <f t="shared" si="9"/>
        <v>#DIV/0!</v>
      </c>
      <c r="H75" s="234" t="e">
        <f t="shared" si="9"/>
        <v>#DIV/0!</v>
      </c>
      <c r="I75" s="234" t="e">
        <f t="shared" si="9"/>
        <v>#DIV/0!</v>
      </c>
      <c r="J75" s="234" t="e">
        <f t="shared" si="9"/>
        <v>#DIV/0!</v>
      </c>
      <c r="K75" s="234" t="e">
        <f t="shared" si="9"/>
        <v>#DIV/0!</v>
      </c>
      <c r="L75" s="234" t="e">
        <f t="shared" si="9"/>
        <v>#DIV/0!</v>
      </c>
      <c r="M75" s="234" t="e">
        <f t="shared" si="9"/>
        <v>#DIV/0!</v>
      </c>
      <c r="N75" s="234" t="e">
        <f t="shared" si="9"/>
        <v>#DIV/0!</v>
      </c>
      <c r="O75" s="233" t="e">
        <f>AVERAGE(C75:N75)</f>
        <v>#DIV/0!</v>
      </c>
      <c r="P75" s="234" t="e">
        <f>P72/P73</f>
        <v>#DIV/0!</v>
      </c>
    </row>
    <row r="76" spans="1:17" ht="15" x14ac:dyDescent="0.25">
      <c r="A76" s="196"/>
      <c r="B76" s="196"/>
      <c r="C76" s="196"/>
      <c r="D76" s="196"/>
      <c r="O76" s="196"/>
      <c r="P76" s="201"/>
      <c r="Q76" s="195"/>
    </row>
    <row r="77" spans="1:17" ht="18.75" customHeight="1" x14ac:dyDescent="0.25">
      <c r="A77" s="558" t="s">
        <v>403</v>
      </c>
      <c r="B77" s="559"/>
      <c r="C77" s="559"/>
      <c r="D77" s="559"/>
      <c r="E77" s="559"/>
      <c r="O77" s="196"/>
      <c r="P77" s="196"/>
      <c r="Q77" s="195"/>
    </row>
    <row r="78" spans="1:17" ht="18.75" customHeight="1" x14ac:dyDescent="0.25">
      <c r="A78" s="570" t="s">
        <v>386</v>
      </c>
      <c r="B78" s="570"/>
      <c r="C78" s="570"/>
      <c r="D78" s="570"/>
      <c r="E78" s="570"/>
      <c r="F78" s="570"/>
      <c r="G78" s="570"/>
      <c r="H78" s="570"/>
      <c r="I78" s="264"/>
      <c r="O78" s="196"/>
      <c r="P78" s="196"/>
      <c r="Q78" s="195"/>
    </row>
    <row r="79" spans="1:17" ht="15" x14ac:dyDescent="0.25">
      <c r="A79" s="198"/>
      <c r="B79" s="196"/>
      <c r="C79" s="196"/>
      <c r="D79" s="196"/>
      <c r="O79" s="196"/>
      <c r="P79" s="196"/>
      <c r="Q79" s="195"/>
    </row>
    <row r="80" spans="1:17" ht="15" x14ac:dyDescent="0.25">
      <c r="A80" s="557" t="s">
        <v>50</v>
      </c>
      <c r="B80" s="557"/>
      <c r="C80" s="557"/>
      <c r="D80" s="557"/>
      <c r="E80" s="557"/>
      <c r="F80" s="557"/>
      <c r="G80" s="557"/>
      <c r="H80" s="557"/>
      <c r="I80" s="557"/>
      <c r="O80" s="195"/>
      <c r="P80" s="195"/>
      <c r="Q80" s="195"/>
    </row>
    <row r="81" spans="1:17" x14ac:dyDescent="0.25">
      <c r="A81" s="557"/>
      <c r="B81" s="557"/>
      <c r="C81" s="557"/>
      <c r="D81" s="557"/>
      <c r="E81" s="557"/>
      <c r="F81" s="557"/>
      <c r="G81" s="557"/>
      <c r="H81" s="557"/>
      <c r="I81" s="557"/>
    </row>
    <row r="82" spans="1:17" x14ac:dyDescent="0.25">
      <c r="A82" s="557"/>
      <c r="B82" s="557"/>
      <c r="C82" s="557"/>
      <c r="D82" s="557"/>
      <c r="E82" s="557"/>
      <c r="F82" s="557"/>
      <c r="G82" s="557"/>
      <c r="H82" s="557"/>
      <c r="I82" s="557"/>
    </row>
    <row r="85" spans="1:17" ht="20.399999999999999" x14ac:dyDescent="0.25">
      <c r="A85" s="560" t="s">
        <v>314</v>
      </c>
      <c r="B85" s="560"/>
      <c r="C85" s="560"/>
      <c r="D85" s="560"/>
      <c r="E85" s="560"/>
      <c r="F85" s="560"/>
      <c r="G85" s="560"/>
      <c r="H85" s="560"/>
      <c r="I85" s="560"/>
      <c r="J85" s="560"/>
      <c r="K85" s="560"/>
      <c r="L85" s="560"/>
      <c r="M85" s="560"/>
      <c r="N85" s="560"/>
      <c r="O85" s="560"/>
      <c r="P85" s="560"/>
    </row>
    <row r="87" spans="1:17" ht="15" x14ac:dyDescent="0.25">
      <c r="A87" s="555" t="s">
        <v>27</v>
      </c>
      <c r="B87" s="555"/>
      <c r="C87" s="211"/>
      <c r="D87" s="21"/>
      <c r="O87" s="21"/>
      <c r="P87" s="21"/>
      <c r="Q87" s="21"/>
    </row>
    <row r="88" spans="1:17" ht="15" x14ac:dyDescent="0.25">
      <c r="A88" s="21"/>
      <c r="B88" s="21"/>
      <c r="C88" s="21"/>
      <c r="D88" s="21"/>
      <c r="O88" s="21"/>
      <c r="P88" s="21"/>
      <c r="Q88" s="21"/>
    </row>
    <row r="89" spans="1:17" ht="15" x14ac:dyDescent="0.25">
      <c r="A89" s="569" t="s">
        <v>59</v>
      </c>
      <c r="B89" s="569" t="s">
        <v>28</v>
      </c>
      <c r="C89" s="561" t="s">
        <v>29</v>
      </c>
      <c r="D89" s="562"/>
      <c r="E89" s="562"/>
      <c r="F89" s="562"/>
      <c r="G89" s="562"/>
      <c r="H89" s="562"/>
      <c r="I89" s="562"/>
      <c r="J89" s="562"/>
      <c r="K89" s="562"/>
      <c r="L89" s="562"/>
      <c r="M89" s="562"/>
      <c r="N89" s="563"/>
      <c r="O89" s="564" t="s">
        <v>30</v>
      </c>
      <c r="P89" s="568" t="s">
        <v>31</v>
      </c>
    </row>
    <row r="90" spans="1:17" ht="15" x14ac:dyDescent="0.25">
      <c r="A90" s="569"/>
      <c r="B90" s="569"/>
      <c r="C90" s="203" t="s">
        <v>32</v>
      </c>
      <c r="D90" s="202" t="s">
        <v>33</v>
      </c>
      <c r="E90" s="203" t="s">
        <v>34</v>
      </c>
      <c r="F90" s="202" t="s">
        <v>35</v>
      </c>
      <c r="G90" s="202" t="s">
        <v>36</v>
      </c>
      <c r="H90" s="202" t="s">
        <v>37</v>
      </c>
      <c r="I90" s="202" t="s">
        <v>38</v>
      </c>
      <c r="J90" s="202" t="s">
        <v>39</v>
      </c>
      <c r="K90" s="202" t="s">
        <v>40</v>
      </c>
      <c r="L90" s="202" t="s">
        <v>41</v>
      </c>
      <c r="M90" s="202" t="s">
        <v>42</v>
      </c>
      <c r="N90" s="202" t="s">
        <v>43</v>
      </c>
      <c r="O90" s="564"/>
      <c r="P90" s="568"/>
    </row>
    <row r="91" spans="1:17" ht="15" x14ac:dyDescent="0.25">
      <c r="A91" s="219" t="s">
        <v>44</v>
      </c>
      <c r="B91" s="241" t="s">
        <v>45</v>
      </c>
      <c r="C91" s="239"/>
      <c r="D91" s="239"/>
      <c r="E91" s="239"/>
      <c r="F91" s="239"/>
      <c r="G91" s="239"/>
      <c r="H91" s="239"/>
      <c r="I91" s="239"/>
      <c r="J91" s="239"/>
      <c r="K91" s="239"/>
      <c r="L91" s="239"/>
      <c r="M91" s="239"/>
      <c r="N91" s="239"/>
      <c r="O91" s="243" t="s">
        <v>293</v>
      </c>
      <c r="P91" s="218"/>
    </row>
    <row r="92" spans="1:17" ht="30" x14ac:dyDescent="0.25">
      <c r="A92" s="220" t="s">
        <v>319</v>
      </c>
      <c r="B92" s="242" t="s">
        <v>323</v>
      </c>
      <c r="C92" s="239"/>
      <c r="D92" s="239"/>
      <c r="E92" s="239"/>
      <c r="F92" s="239"/>
      <c r="G92" s="239"/>
      <c r="H92" s="239"/>
      <c r="I92" s="239"/>
      <c r="J92" s="239"/>
      <c r="K92" s="239"/>
      <c r="L92" s="239"/>
      <c r="M92" s="239"/>
      <c r="N92" s="239"/>
      <c r="O92" s="245">
        <f t="shared" ref="O92:O95" si="10">SUM(C92:N92)</f>
        <v>0</v>
      </c>
      <c r="P92" s="218"/>
    </row>
    <row r="93" spans="1:17" ht="30" x14ac:dyDescent="0.25">
      <c r="A93" s="220" t="s">
        <v>318</v>
      </c>
      <c r="B93" s="242" t="s">
        <v>323</v>
      </c>
      <c r="C93" s="239"/>
      <c r="D93" s="239"/>
      <c r="E93" s="239"/>
      <c r="F93" s="239"/>
      <c r="G93" s="239"/>
      <c r="H93" s="239"/>
      <c r="I93" s="239"/>
      <c r="J93" s="239"/>
      <c r="K93" s="239"/>
      <c r="L93" s="239"/>
      <c r="M93" s="239"/>
      <c r="N93" s="239"/>
      <c r="O93" s="245">
        <f t="shared" si="10"/>
        <v>0</v>
      </c>
      <c r="P93" s="218"/>
    </row>
    <row r="94" spans="1:17" ht="30" x14ac:dyDescent="0.25">
      <c r="A94" s="220" t="s">
        <v>317</v>
      </c>
      <c r="B94" s="242" t="s">
        <v>323</v>
      </c>
      <c r="C94" s="239"/>
      <c r="D94" s="239"/>
      <c r="E94" s="239"/>
      <c r="F94" s="239"/>
      <c r="G94" s="239"/>
      <c r="H94" s="239"/>
      <c r="I94" s="239"/>
      <c r="J94" s="239"/>
      <c r="K94" s="239"/>
      <c r="L94" s="239"/>
      <c r="M94" s="239"/>
      <c r="N94" s="239"/>
      <c r="O94" s="245">
        <f t="shared" si="10"/>
        <v>0</v>
      </c>
      <c r="P94" s="218"/>
    </row>
    <row r="95" spans="1:17" ht="30" x14ac:dyDescent="0.25">
      <c r="A95" s="220" t="s">
        <v>316</v>
      </c>
      <c r="B95" s="242" t="s">
        <v>323</v>
      </c>
      <c r="C95" s="239"/>
      <c r="D95" s="239"/>
      <c r="E95" s="239"/>
      <c r="F95" s="239"/>
      <c r="G95" s="239"/>
      <c r="H95" s="239"/>
      <c r="I95" s="239"/>
      <c r="J95" s="239"/>
      <c r="K95" s="239"/>
      <c r="L95" s="239"/>
      <c r="M95" s="239"/>
      <c r="N95" s="239"/>
      <c r="O95" s="245">
        <f t="shared" si="10"/>
        <v>0</v>
      </c>
      <c r="P95" s="218"/>
    </row>
    <row r="96" spans="1:17" ht="45" x14ac:dyDescent="0.25">
      <c r="A96" s="220" t="s">
        <v>315</v>
      </c>
      <c r="B96" s="242" t="s">
        <v>323</v>
      </c>
      <c r="C96" s="244"/>
      <c r="D96" s="244"/>
      <c r="E96" s="244"/>
      <c r="F96" s="244"/>
      <c r="G96" s="244"/>
      <c r="H96" s="244"/>
      <c r="I96" s="244"/>
      <c r="J96" s="244"/>
      <c r="K96" s="244"/>
      <c r="L96" s="244"/>
      <c r="M96" s="244"/>
      <c r="N96" s="244"/>
      <c r="O96" s="245">
        <f>SUM(C96:N96)</f>
        <v>0</v>
      </c>
      <c r="P96" s="218"/>
    </row>
    <row r="97" spans="1:17" ht="30" x14ac:dyDescent="0.25">
      <c r="A97" s="220" t="s">
        <v>320</v>
      </c>
      <c r="B97" s="242" t="s">
        <v>323</v>
      </c>
      <c r="C97" s="247">
        <f>SUM(C92:C96)</f>
        <v>0</v>
      </c>
      <c r="D97" s="247">
        <f t="shared" ref="D97:P97" si="11">SUM(D92:D96)</f>
        <v>0</v>
      </c>
      <c r="E97" s="247">
        <f t="shared" si="11"/>
        <v>0</v>
      </c>
      <c r="F97" s="247">
        <f t="shared" si="11"/>
        <v>0</v>
      </c>
      <c r="G97" s="247">
        <f t="shared" si="11"/>
        <v>0</v>
      </c>
      <c r="H97" s="247">
        <f t="shared" si="11"/>
        <v>0</v>
      </c>
      <c r="I97" s="247">
        <f t="shared" si="11"/>
        <v>0</v>
      </c>
      <c r="J97" s="247">
        <f t="shared" si="11"/>
        <v>0</v>
      </c>
      <c r="K97" s="247">
        <f t="shared" si="11"/>
        <v>0</v>
      </c>
      <c r="L97" s="247">
        <f t="shared" si="11"/>
        <v>0</v>
      </c>
      <c r="M97" s="247">
        <f t="shared" si="11"/>
        <v>0</v>
      </c>
      <c r="N97" s="247">
        <f t="shared" si="11"/>
        <v>0</v>
      </c>
      <c r="O97" s="245">
        <f>SUM(C97:N97)</f>
        <v>0</v>
      </c>
      <c r="P97" s="247">
        <f t="shared" si="11"/>
        <v>0</v>
      </c>
    </row>
    <row r="98" spans="1:17" ht="15" x14ac:dyDescent="0.25">
      <c r="A98" s="220" t="s">
        <v>305</v>
      </c>
      <c r="B98" s="242" t="s">
        <v>48</v>
      </c>
      <c r="C98" s="244"/>
      <c r="D98" s="244"/>
      <c r="E98" s="244"/>
      <c r="F98" s="244"/>
      <c r="G98" s="244"/>
      <c r="H98" s="244"/>
      <c r="I98" s="244"/>
      <c r="J98" s="244"/>
      <c r="K98" s="244"/>
      <c r="L98" s="244"/>
      <c r="M98" s="244"/>
      <c r="N98" s="244"/>
      <c r="O98" s="246">
        <f>SUM(C98:N98)</f>
        <v>0</v>
      </c>
      <c r="P98" s="218"/>
    </row>
    <row r="99" spans="1:17" ht="45" x14ac:dyDescent="0.25">
      <c r="A99" s="220" t="s">
        <v>321</v>
      </c>
      <c r="B99" s="242" t="s">
        <v>322</v>
      </c>
      <c r="C99" s="247" t="e">
        <f>C97/C98</f>
        <v>#DIV/0!</v>
      </c>
      <c r="D99" s="247" t="e">
        <f t="shared" ref="D99:P99" si="12">D97/D98</f>
        <v>#DIV/0!</v>
      </c>
      <c r="E99" s="247" t="e">
        <f t="shared" si="12"/>
        <v>#DIV/0!</v>
      </c>
      <c r="F99" s="247" t="e">
        <f t="shared" si="12"/>
        <v>#DIV/0!</v>
      </c>
      <c r="G99" s="247" t="e">
        <f t="shared" si="12"/>
        <v>#DIV/0!</v>
      </c>
      <c r="H99" s="247" t="e">
        <f t="shared" si="12"/>
        <v>#DIV/0!</v>
      </c>
      <c r="I99" s="247" t="e">
        <f t="shared" si="12"/>
        <v>#DIV/0!</v>
      </c>
      <c r="J99" s="247" t="e">
        <f t="shared" si="12"/>
        <v>#DIV/0!</v>
      </c>
      <c r="K99" s="247" t="e">
        <f t="shared" si="12"/>
        <v>#DIV/0!</v>
      </c>
      <c r="L99" s="247" t="e">
        <f t="shared" si="12"/>
        <v>#DIV/0!</v>
      </c>
      <c r="M99" s="247" t="e">
        <f t="shared" si="12"/>
        <v>#DIV/0!</v>
      </c>
      <c r="N99" s="247" t="e">
        <f t="shared" si="12"/>
        <v>#DIV/0!</v>
      </c>
      <c r="O99" s="247" t="e">
        <f t="shared" si="12"/>
        <v>#DIV/0!</v>
      </c>
      <c r="P99" s="247" t="e">
        <f t="shared" si="12"/>
        <v>#DIV/0!</v>
      </c>
    </row>
    <row r="101" spans="1:17" ht="15" customHeight="1" x14ac:dyDescent="0.25">
      <c r="A101" s="558" t="s">
        <v>403</v>
      </c>
      <c r="B101" s="559"/>
      <c r="C101" s="559"/>
      <c r="D101" s="559"/>
      <c r="E101" s="559"/>
    </row>
    <row r="103" spans="1:17" x14ac:dyDescent="0.25">
      <c r="A103" s="557" t="s">
        <v>50</v>
      </c>
      <c r="B103" s="557"/>
      <c r="C103" s="557"/>
      <c r="D103" s="557"/>
      <c r="E103" s="557"/>
      <c r="F103" s="557"/>
      <c r="G103" s="557"/>
      <c r="H103" s="557"/>
      <c r="I103" s="557"/>
    </row>
    <row r="104" spans="1:17" x14ac:dyDescent="0.25">
      <c r="A104" s="557"/>
      <c r="B104" s="557"/>
      <c r="C104" s="557"/>
      <c r="D104" s="557"/>
      <c r="E104" s="557"/>
      <c r="F104" s="557"/>
      <c r="G104" s="557"/>
      <c r="H104" s="557"/>
      <c r="I104" s="557"/>
    </row>
    <row r="105" spans="1:17" x14ac:dyDescent="0.25">
      <c r="A105" s="557"/>
      <c r="B105" s="557"/>
      <c r="C105" s="557"/>
      <c r="D105" s="557"/>
      <c r="E105" s="557"/>
      <c r="F105" s="557"/>
      <c r="G105" s="557"/>
      <c r="H105" s="557"/>
      <c r="I105" s="557"/>
    </row>
    <row r="108" spans="1:17" ht="20.399999999999999" x14ac:dyDescent="0.25">
      <c r="A108" s="560" t="s">
        <v>324</v>
      </c>
      <c r="B108" s="560"/>
      <c r="C108" s="560"/>
      <c r="D108" s="560"/>
      <c r="E108" s="560"/>
      <c r="F108" s="560"/>
      <c r="G108" s="560"/>
      <c r="H108" s="560"/>
      <c r="I108" s="560"/>
      <c r="J108" s="560"/>
      <c r="K108" s="560"/>
      <c r="L108" s="560"/>
      <c r="M108" s="560"/>
      <c r="N108" s="560"/>
      <c r="O108" s="560"/>
      <c r="P108" s="560"/>
    </row>
    <row r="110" spans="1:17" ht="15" x14ac:dyDescent="0.25">
      <c r="A110" s="555" t="s">
        <v>27</v>
      </c>
      <c r="B110" s="555"/>
      <c r="C110" s="211"/>
      <c r="D110" s="21"/>
      <c r="O110" s="21"/>
      <c r="P110" s="21"/>
      <c r="Q110" s="21"/>
    </row>
    <row r="111" spans="1:17" ht="15" x14ac:dyDescent="0.25">
      <c r="A111" s="21"/>
      <c r="B111" s="21"/>
      <c r="C111" s="21"/>
      <c r="D111" s="21"/>
      <c r="O111" s="21"/>
      <c r="P111" s="21"/>
      <c r="Q111" s="21"/>
    </row>
    <row r="112" spans="1:17" ht="15" customHeight="1" x14ac:dyDescent="0.25">
      <c r="A112" s="576" t="s">
        <v>324</v>
      </c>
      <c r="B112" s="577"/>
      <c r="C112" s="564" t="s">
        <v>343</v>
      </c>
      <c r="D112" s="253"/>
      <c r="E112" s="576" t="s">
        <v>324</v>
      </c>
      <c r="F112" s="577"/>
      <c r="G112" s="564" t="s">
        <v>343</v>
      </c>
      <c r="H112" s="253"/>
      <c r="I112" s="564" t="s">
        <v>324</v>
      </c>
      <c r="J112" s="555" t="s">
        <v>343</v>
      </c>
      <c r="K112" s="253"/>
      <c r="L112" s="253"/>
      <c r="M112" s="253"/>
      <c r="N112" s="253"/>
      <c r="O112" s="574"/>
      <c r="P112" s="575"/>
    </row>
    <row r="113" spans="1:16" ht="15" customHeight="1" x14ac:dyDescent="0.25">
      <c r="A113" s="578"/>
      <c r="B113" s="579"/>
      <c r="C113" s="564"/>
      <c r="D113" s="254"/>
      <c r="E113" s="578"/>
      <c r="F113" s="579"/>
      <c r="G113" s="564"/>
      <c r="H113" s="254"/>
      <c r="I113" s="564"/>
      <c r="J113" s="555"/>
      <c r="K113" s="255"/>
      <c r="L113" s="254"/>
      <c r="M113" s="254"/>
      <c r="N113" s="254"/>
      <c r="O113" s="574"/>
      <c r="P113" s="575"/>
    </row>
    <row r="114" spans="1:16" ht="30" x14ac:dyDescent="0.25">
      <c r="A114" s="573" t="s">
        <v>326</v>
      </c>
      <c r="B114" s="242" t="s">
        <v>342</v>
      </c>
      <c r="C114" s="218"/>
      <c r="D114" s="255"/>
      <c r="E114" s="573" t="s">
        <v>334</v>
      </c>
      <c r="F114" s="242" t="s">
        <v>342</v>
      </c>
      <c r="G114" s="218"/>
      <c r="H114" s="255"/>
      <c r="I114" s="242" t="s">
        <v>342</v>
      </c>
      <c r="J114" s="259">
        <f>C114+C117+C120+C123+C126+C129+C132+C135+G135+G132+G129+G126+G123+G120+G117+G114</f>
        <v>0</v>
      </c>
      <c r="K114" s="255"/>
      <c r="L114" s="255"/>
      <c r="M114" s="255"/>
      <c r="N114" s="255"/>
      <c r="O114" s="257"/>
      <c r="P114" s="256"/>
    </row>
    <row r="115" spans="1:16" ht="45" x14ac:dyDescent="0.25">
      <c r="A115" s="573"/>
      <c r="B115" s="242" t="s">
        <v>324</v>
      </c>
      <c r="C115" s="218"/>
      <c r="D115" s="255"/>
      <c r="E115" s="573"/>
      <c r="F115" s="242" t="s">
        <v>324</v>
      </c>
      <c r="G115" s="218"/>
      <c r="H115" s="255"/>
      <c r="I115" s="242" t="s">
        <v>324</v>
      </c>
      <c r="J115" s="259">
        <f>C115+C118+C121+C124+C127+C130+C133+C136+G136+G133+G130+G127+G124+G121+G118+G115</f>
        <v>0</v>
      </c>
      <c r="K115" s="255"/>
      <c r="L115" s="255"/>
      <c r="M115" s="255"/>
      <c r="N115" s="255"/>
      <c r="O115" s="257"/>
      <c r="P115" s="256"/>
    </row>
    <row r="116" spans="1:16" ht="45" x14ac:dyDescent="0.25">
      <c r="A116" s="573"/>
      <c r="B116" s="242" t="s">
        <v>325</v>
      </c>
      <c r="C116" s="247" t="e">
        <f t="shared" ref="C116" si="13">C115/C114</f>
        <v>#DIV/0!</v>
      </c>
      <c r="D116" s="258"/>
      <c r="E116" s="573"/>
      <c r="F116" s="242" t="s">
        <v>325</v>
      </c>
      <c r="G116" s="247" t="e">
        <f t="shared" ref="G116" si="14">G115/G114</f>
        <v>#DIV/0!</v>
      </c>
      <c r="H116" s="258"/>
      <c r="I116" s="242" t="s">
        <v>325</v>
      </c>
      <c r="J116" s="240" t="e">
        <f>J115/J114</f>
        <v>#DIV/0!</v>
      </c>
      <c r="K116" s="258"/>
      <c r="L116" s="258"/>
      <c r="M116" s="258"/>
      <c r="N116" s="258"/>
      <c r="O116" s="258"/>
      <c r="P116" s="258"/>
    </row>
    <row r="117" spans="1:16" ht="30" x14ac:dyDescent="0.25">
      <c r="A117" s="573" t="s">
        <v>327</v>
      </c>
      <c r="B117" s="242" t="s">
        <v>342</v>
      </c>
      <c r="C117" s="218"/>
      <c r="D117" s="255"/>
      <c r="E117" s="573" t="s">
        <v>335</v>
      </c>
      <c r="F117" s="242" t="s">
        <v>342</v>
      </c>
      <c r="G117" s="218"/>
      <c r="H117" s="255"/>
      <c r="I117" s="255"/>
      <c r="J117" s="255"/>
      <c r="K117" s="255"/>
      <c r="L117" s="255"/>
      <c r="M117" s="255"/>
      <c r="N117" s="255"/>
      <c r="O117" s="257"/>
      <c r="P117" s="256"/>
    </row>
    <row r="118" spans="1:16" ht="45" x14ac:dyDescent="0.25">
      <c r="A118" s="573"/>
      <c r="B118" s="242" t="s">
        <v>324</v>
      </c>
      <c r="C118" s="218"/>
      <c r="D118" s="255"/>
      <c r="E118" s="573"/>
      <c r="F118" s="242" t="s">
        <v>324</v>
      </c>
      <c r="G118" s="218"/>
      <c r="H118" s="255"/>
      <c r="I118" s="255"/>
      <c r="J118" s="255"/>
      <c r="K118" s="255"/>
      <c r="L118" s="255"/>
      <c r="M118" s="255"/>
      <c r="N118" s="255"/>
      <c r="O118" s="257"/>
      <c r="P118" s="256"/>
    </row>
    <row r="119" spans="1:16" ht="45" x14ac:dyDescent="0.25">
      <c r="A119" s="573"/>
      <c r="B119" s="242" t="s">
        <v>325</v>
      </c>
      <c r="C119" s="247" t="e">
        <f t="shared" ref="C119" si="15">C118/C117</f>
        <v>#DIV/0!</v>
      </c>
      <c r="D119" s="258"/>
      <c r="E119" s="573"/>
      <c r="F119" s="242" t="s">
        <v>325</v>
      </c>
      <c r="G119" s="247" t="e">
        <f t="shared" ref="G119" si="16">G118/G117</f>
        <v>#DIV/0!</v>
      </c>
      <c r="H119" s="258"/>
      <c r="I119" s="258"/>
      <c r="J119" s="258"/>
      <c r="K119" s="258"/>
      <c r="L119" s="258"/>
      <c r="M119" s="258"/>
      <c r="N119" s="258"/>
      <c r="O119" s="258"/>
      <c r="P119" s="258"/>
    </row>
    <row r="120" spans="1:16" ht="30" x14ac:dyDescent="0.25">
      <c r="A120" s="573" t="s">
        <v>328</v>
      </c>
      <c r="B120" s="242" t="s">
        <v>342</v>
      </c>
      <c r="C120" s="218"/>
      <c r="D120" s="255"/>
      <c r="E120" s="573" t="s">
        <v>336</v>
      </c>
      <c r="F120" s="242" t="s">
        <v>342</v>
      </c>
      <c r="G120" s="218"/>
      <c r="H120" s="255"/>
      <c r="I120" s="255"/>
      <c r="J120" s="255"/>
      <c r="K120" s="255"/>
      <c r="L120" s="255"/>
      <c r="M120" s="255"/>
      <c r="N120" s="255"/>
      <c r="O120" s="257"/>
      <c r="P120" s="256"/>
    </row>
    <row r="121" spans="1:16" ht="45" x14ac:dyDescent="0.25">
      <c r="A121" s="573"/>
      <c r="B121" s="242" t="s">
        <v>324</v>
      </c>
      <c r="C121" s="218"/>
      <c r="D121" s="255"/>
      <c r="E121" s="573"/>
      <c r="F121" s="242" t="s">
        <v>324</v>
      </c>
      <c r="G121" s="218"/>
      <c r="H121" s="255"/>
      <c r="I121" s="255"/>
      <c r="J121" s="255"/>
      <c r="K121" s="255"/>
      <c r="L121" s="255"/>
      <c r="M121" s="255"/>
      <c r="N121" s="255"/>
      <c r="O121" s="257"/>
      <c r="P121" s="256"/>
    </row>
    <row r="122" spans="1:16" ht="45" x14ac:dyDescent="0.25">
      <c r="A122" s="573"/>
      <c r="B122" s="242" t="s">
        <v>325</v>
      </c>
      <c r="C122" s="247" t="e">
        <f t="shared" ref="C122" si="17">C121/C120</f>
        <v>#DIV/0!</v>
      </c>
      <c r="D122" s="258"/>
      <c r="E122" s="573"/>
      <c r="F122" s="242" t="s">
        <v>325</v>
      </c>
      <c r="G122" s="247" t="e">
        <f t="shared" ref="G122" si="18">G121/G120</f>
        <v>#DIV/0!</v>
      </c>
      <c r="H122" s="258"/>
      <c r="I122" s="258"/>
      <c r="J122" s="258"/>
      <c r="K122" s="258"/>
      <c r="L122" s="258"/>
      <c r="M122" s="258"/>
      <c r="N122" s="258"/>
      <c r="O122" s="258"/>
      <c r="P122" s="258"/>
    </row>
    <row r="123" spans="1:16" ht="30" x14ac:dyDescent="0.25">
      <c r="A123" s="573" t="s">
        <v>329</v>
      </c>
      <c r="B123" s="242" t="s">
        <v>342</v>
      </c>
      <c r="C123" s="218"/>
      <c r="D123" s="255"/>
      <c r="E123" s="573" t="s">
        <v>337</v>
      </c>
      <c r="F123" s="242" t="s">
        <v>342</v>
      </c>
      <c r="G123" s="218"/>
      <c r="H123" s="255"/>
      <c r="I123" s="255"/>
      <c r="J123" s="255"/>
      <c r="K123" s="255"/>
      <c r="L123" s="255"/>
      <c r="M123" s="255"/>
      <c r="N123" s="255"/>
      <c r="O123" s="257"/>
      <c r="P123" s="256"/>
    </row>
    <row r="124" spans="1:16" ht="45" x14ac:dyDescent="0.25">
      <c r="A124" s="573"/>
      <c r="B124" s="242" t="s">
        <v>324</v>
      </c>
      <c r="C124" s="218"/>
      <c r="D124" s="255"/>
      <c r="E124" s="573"/>
      <c r="F124" s="242" t="s">
        <v>324</v>
      </c>
      <c r="G124" s="218"/>
      <c r="H124" s="255"/>
      <c r="I124" s="255"/>
      <c r="J124" s="255"/>
      <c r="K124" s="255"/>
      <c r="L124" s="255"/>
      <c r="M124" s="255"/>
      <c r="N124" s="255"/>
      <c r="O124" s="257"/>
      <c r="P124" s="256"/>
    </row>
    <row r="125" spans="1:16" ht="45" x14ac:dyDescent="0.25">
      <c r="A125" s="573"/>
      <c r="B125" s="242" t="s">
        <v>325</v>
      </c>
      <c r="C125" s="247" t="e">
        <f t="shared" ref="C125" si="19">C124/C123</f>
        <v>#DIV/0!</v>
      </c>
      <c r="D125" s="258"/>
      <c r="E125" s="573"/>
      <c r="F125" s="242" t="s">
        <v>325</v>
      </c>
      <c r="G125" s="247" t="e">
        <f t="shared" ref="G125" si="20">G124/G123</f>
        <v>#DIV/0!</v>
      </c>
      <c r="H125" s="258"/>
      <c r="I125" s="258"/>
      <c r="J125" s="258"/>
      <c r="K125" s="258"/>
      <c r="L125" s="258"/>
      <c r="M125" s="258"/>
      <c r="N125" s="258"/>
      <c r="O125" s="258"/>
      <c r="P125" s="258"/>
    </row>
    <row r="126" spans="1:16" ht="30" x14ac:dyDescent="0.25">
      <c r="A126" s="573" t="s">
        <v>330</v>
      </c>
      <c r="B126" s="242" t="s">
        <v>342</v>
      </c>
      <c r="C126" s="218"/>
      <c r="D126" s="255"/>
      <c r="E126" s="573" t="s">
        <v>338</v>
      </c>
      <c r="F126" s="242" t="s">
        <v>342</v>
      </c>
      <c r="G126" s="218"/>
      <c r="H126" s="255"/>
      <c r="I126" s="255"/>
      <c r="J126" s="255"/>
      <c r="K126" s="255"/>
      <c r="L126" s="255"/>
      <c r="M126" s="255"/>
      <c r="N126" s="255"/>
      <c r="O126" s="257"/>
      <c r="P126" s="256"/>
    </row>
    <row r="127" spans="1:16" ht="45" x14ac:dyDescent="0.25">
      <c r="A127" s="573"/>
      <c r="B127" s="242" t="s">
        <v>324</v>
      </c>
      <c r="C127" s="218"/>
      <c r="D127" s="255"/>
      <c r="E127" s="573"/>
      <c r="F127" s="242" t="s">
        <v>324</v>
      </c>
      <c r="G127" s="218"/>
      <c r="H127" s="255"/>
      <c r="I127" s="255"/>
      <c r="J127" s="255"/>
      <c r="K127" s="255"/>
      <c r="L127" s="255"/>
      <c r="M127" s="255"/>
      <c r="N127" s="255"/>
      <c r="O127" s="257"/>
      <c r="P127" s="256"/>
    </row>
    <row r="128" spans="1:16" ht="45" x14ac:dyDescent="0.25">
      <c r="A128" s="573"/>
      <c r="B128" s="242" t="s">
        <v>325</v>
      </c>
      <c r="C128" s="247" t="e">
        <f t="shared" ref="C128" si="21">C127/C126</f>
        <v>#DIV/0!</v>
      </c>
      <c r="D128" s="258"/>
      <c r="E128" s="573"/>
      <c r="F128" s="242" t="s">
        <v>325</v>
      </c>
      <c r="G128" s="247" t="e">
        <f t="shared" ref="G128" si="22">G127/G126</f>
        <v>#DIV/0!</v>
      </c>
      <c r="H128" s="258"/>
      <c r="I128" s="258"/>
      <c r="J128" s="258"/>
      <c r="K128" s="258"/>
      <c r="L128" s="258"/>
      <c r="M128" s="258"/>
      <c r="N128" s="258"/>
      <c r="O128" s="258"/>
      <c r="P128" s="258"/>
    </row>
    <row r="129" spans="1:16" ht="30" x14ac:dyDescent="0.25">
      <c r="A129" s="573" t="s">
        <v>331</v>
      </c>
      <c r="B129" s="242" t="s">
        <v>342</v>
      </c>
      <c r="C129" s="218"/>
      <c r="D129" s="255"/>
      <c r="E129" s="573" t="s">
        <v>339</v>
      </c>
      <c r="F129" s="242" t="s">
        <v>342</v>
      </c>
      <c r="G129" s="218"/>
      <c r="H129" s="255"/>
      <c r="I129" s="255"/>
      <c r="J129" s="255"/>
      <c r="K129" s="255"/>
      <c r="L129" s="255"/>
      <c r="M129" s="255"/>
      <c r="N129" s="255"/>
      <c r="O129" s="257"/>
      <c r="P129" s="256"/>
    </row>
    <row r="130" spans="1:16" ht="45" x14ac:dyDescent="0.25">
      <c r="A130" s="573"/>
      <c r="B130" s="242" t="s">
        <v>324</v>
      </c>
      <c r="C130" s="218"/>
      <c r="D130" s="255"/>
      <c r="E130" s="573"/>
      <c r="F130" s="242" t="s">
        <v>324</v>
      </c>
      <c r="G130" s="218"/>
      <c r="H130" s="255"/>
      <c r="I130" s="255"/>
      <c r="J130" s="255"/>
      <c r="K130" s="255"/>
      <c r="L130" s="255"/>
      <c r="M130" s="255"/>
      <c r="N130" s="255"/>
      <c r="O130" s="257"/>
      <c r="P130" s="256"/>
    </row>
    <row r="131" spans="1:16" ht="45" x14ac:dyDescent="0.25">
      <c r="A131" s="573"/>
      <c r="B131" s="242" t="s">
        <v>325</v>
      </c>
      <c r="C131" s="247" t="e">
        <f t="shared" ref="C131" si="23">C130/C129</f>
        <v>#DIV/0!</v>
      </c>
      <c r="D131" s="258"/>
      <c r="E131" s="573"/>
      <c r="F131" s="242" t="s">
        <v>325</v>
      </c>
      <c r="G131" s="247" t="e">
        <f t="shared" ref="G131" si="24">G130/G129</f>
        <v>#DIV/0!</v>
      </c>
      <c r="H131" s="258"/>
      <c r="I131" s="258"/>
      <c r="J131" s="258"/>
      <c r="K131" s="258"/>
      <c r="L131" s="258"/>
      <c r="M131" s="258"/>
      <c r="N131" s="258"/>
      <c r="O131" s="258"/>
      <c r="P131" s="258"/>
    </row>
    <row r="132" spans="1:16" ht="30" x14ac:dyDescent="0.25">
      <c r="A132" s="573" t="s">
        <v>332</v>
      </c>
      <c r="B132" s="242" t="s">
        <v>342</v>
      </c>
      <c r="C132" s="218"/>
      <c r="D132" s="255"/>
      <c r="E132" s="573" t="s">
        <v>340</v>
      </c>
      <c r="F132" s="242" t="s">
        <v>342</v>
      </c>
      <c r="G132" s="218"/>
      <c r="H132" s="255"/>
      <c r="I132" s="255"/>
      <c r="J132" s="255"/>
      <c r="K132" s="255"/>
      <c r="L132" s="255"/>
      <c r="M132" s="255"/>
      <c r="N132" s="255"/>
      <c r="O132" s="257"/>
      <c r="P132" s="256"/>
    </row>
    <row r="133" spans="1:16" ht="45" x14ac:dyDescent="0.25">
      <c r="A133" s="573"/>
      <c r="B133" s="242" t="s">
        <v>324</v>
      </c>
      <c r="C133" s="218"/>
      <c r="D133" s="255"/>
      <c r="E133" s="573"/>
      <c r="F133" s="242" t="s">
        <v>324</v>
      </c>
      <c r="G133" s="218"/>
      <c r="H133" s="255"/>
      <c r="I133" s="255"/>
      <c r="J133" s="255"/>
      <c r="K133" s="255"/>
      <c r="L133" s="255"/>
      <c r="M133" s="255"/>
      <c r="N133" s="255"/>
      <c r="O133" s="257"/>
      <c r="P133" s="256"/>
    </row>
    <row r="134" spans="1:16" ht="45" x14ac:dyDescent="0.25">
      <c r="A134" s="573"/>
      <c r="B134" s="242" t="s">
        <v>325</v>
      </c>
      <c r="C134" s="247" t="e">
        <f t="shared" ref="C134" si="25">C133/C132</f>
        <v>#DIV/0!</v>
      </c>
      <c r="D134" s="258"/>
      <c r="E134" s="573"/>
      <c r="F134" s="242" t="s">
        <v>325</v>
      </c>
      <c r="G134" s="247" t="e">
        <f t="shared" ref="G134" si="26">G133/G132</f>
        <v>#DIV/0!</v>
      </c>
      <c r="H134" s="258"/>
      <c r="I134" s="258"/>
      <c r="J134" s="258"/>
      <c r="K134" s="258"/>
      <c r="L134" s="258"/>
      <c r="M134" s="258"/>
      <c r="N134" s="258"/>
      <c r="O134" s="258"/>
      <c r="P134" s="258"/>
    </row>
    <row r="135" spans="1:16" ht="30" x14ac:dyDescent="0.25">
      <c r="A135" s="573" t="s">
        <v>333</v>
      </c>
      <c r="B135" s="242" t="s">
        <v>342</v>
      </c>
      <c r="C135" s="218"/>
      <c r="D135" s="255"/>
      <c r="E135" s="573" t="s">
        <v>341</v>
      </c>
      <c r="F135" s="242" t="s">
        <v>342</v>
      </c>
      <c r="G135" s="218"/>
      <c r="H135" s="255"/>
      <c r="I135" s="255"/>
      <c r="J135" s="255"/>
      <c r="K135" s="255"/>
      <c r="L135" s="255"/>
      <c r="M135" s="255"/>
      <c r="N135" s="255"/>
      <c r="O135" s="257"/>
      <c r="P135" s="256"/>
    </row>
    <row r="136" spans="1:16" ht="45" x14ac:dyDescent="0.25">
      <c r="A136" s="573"/>
      <c r="B136" s="242" t="s">
        <v>324</v>
      </c>
      <c r="C136" s="218"/>
      <c r="D136" s="255"/>
      <c r="E136" s="573"/>
      <c r="F136" s="242" t="s">
        <v>324</v>
      </c>
      <c r="G136" s="218"/>
      <c r="H136" s="255"/>
      <c r="I136" s="255"/>
      <c r="J136" s="255"/>
      <c r="K136" s="255"/>
      <c r="L136" s="255"/>
      <c r="M136" s="255"/>
      <c r="N136" s="255"/>
      <c r="O136" s="257"/>
      <c r="P136" s="256"/>
    </row>
    <row r="137" spans="1:16" ht="45" x14ac:dyDescent="0.25">
      <c r="A137" s="573"/>
      <c r="B137" s="242" t="s">
        <v>325</v>
      </c>
      <c r="C137" s="247" t="e">
        <f t="shared" ref="C137" si="27">C136/C135</f>
        <v>#DIV/0!</v>
      </c>
      <c r="D137" s="258"/>
      <c r="E137" s="573"/>
      <c r="F137" s="242" t="s">
        <v>325</v>
      </c>
      <c r="G137" s="247" t="e">
        <f t="shared" ref="G137" si="28">G136/G135</f>
        <v>#DIV/0!</v>
      </c>
      <c r="H137" s="258"/>
      <c r="I137" s="258"/>
      <c r="J137" s="258"/>
      <c r="K137" s="258"/>
      <c r="L137" s="258"/>
      <c r="M137" s="258"/>
      <c r="N137" s="258"/>
      <c r="O137" s="258"/>
      <c r="P137" s="258"/>
    </row>
    <row r="140" spans="1:16" x14ac:dyDescent="0.25">
      <c r="A140" s="557" t="s">
        <v>50</v>
      </c>
      <c r="B140" s="557"/>
      <c r="C140" s="557"/>
      <c r="D140" s="557"/>
      <c r="E140" s="557"/>
      <c r="F140" s="557"/>
      <c r="G140" s="557"/>
      <c r="H140" s="557"/>
      <c r="I140" s="557"/>
    </row>
    <row r="141" spans="1:16" x14ac:dyDescent="0.25">
      <c r="A141" s="557"/>
      <c r="B141" s="557"/>
      <c r="C141" s="557"/>
      <c r="D141" s="557"/>
      <c r="E141" s="557"/>
      <c r="F141" s="557"/>
      <c r="G141" s="557"/>
      <c r="H141" s="557"/>
      <c r="I141" s="557"/>
    </row>
    <row r="142" spans="1:16" ht="42.75" customHeight="1" x14ac:dyDescent="0.25">
      <c r="A142" s="557"/>
      <c r="B142" s="557"/>
      <c r="C142" s="557"/>
      <c r="D142" s="557"/>
      <c r="E142" s="557"/>
      <c r="F142" s="557"/>
      <c r="G142" s="557"/>
      <c r="H142" s="557"/>
      <c r="I142" s="557"/>
    </row>
  </sheetData>
  <sheetProtection selectLockedCells="1" selectUnlockedCells="1"/>
  <customSheetViews>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 ref="O112:O113"/>
    <mergeCell ref="A101:E101"/>
    <mergeCell ref="A103:I105"/>
    <mergeCell ref="A108:P108"/>
    <mergeCell ref="P112:P113"/>
    <mergeCell ref="E112:F113"/>
    <mergeCell ref="A112:B113"/>
    <mergeCell ref="C112:C113"/>
    <mergeCell ref="G112:G113"/>
    <mergeCell ref="I112:I113"/>
    <mergeCell ref="E120:E122"/>
    <mergeCell ref="A25:B25"/>
    <mergeCell ref="C27:N27"/>
    <mergeCell ref="A27:A28"/>
    <mergeCell ref="B27:B28"/>
    <mergeCell ref="B68:B69"/>
    <mergeCell ref="A77:E77"/>
    <mergeCell ref="J112:J113"/>
    <mergeCell ref="A110:B110"/>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O27:O28"/>
    <mergeCell ref="P27:P28"/>
    <mergeCell ref="A57:E57"/>
    <mergeCell ref="A59:I61"/>
    <mergeCell ref="A64:P64"/>
    <mergeCell ref="A1:P1"/>
    <mergeCell ref="A3:P3"/>
    <mergeCell ref="A23:P23"/>
    <mergeCell ref="A5:B5"/>
    <mergeCell ref="A6:B6"/>
    <mergeCell ref="C8:N8"/>
    <mergeCell ref="A8:A9"/>
    <mergeCell ref="B8:B9"/>
    <mergeCell ref="O8:O9"/>
    <mergeCell ref="P8:P9"/>
    <mergeCell ref="A16:E16"/>
    <mergeCell ref="A18:I20"/>
    <mergeCell ref="R34:S34"/>
    <mergeCell ref="A50:A51"/>
    <mergeCell ref="B50:B51"/>
    <mergeCell ref="O50:O51"/>
    <mergeCell ref="P50:P51"/>
    <mergeCell ref="A41:I43"/>
    <mergeCell ref="A48:B48"/>
    <mergeCell ref="A39:E39"/>
    <mergeCell ref="A46:P46"/>
    <mergeCell ref="C50:N50"/>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Props1.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4.xml><?xml version="1.0" encoding="utf-8"?>
<ds:datastoreItem xmlns:ds="http://schemas.openxmlformats.org/officeDocument/2006/customXml" ds:itemID="{FF0D4D07-E866-4376-A8E3-8AFDB2911A94}">
  <ds:schemaRefs>
    <ds:schemaRef ds:uri="http://www.w3.org/XML/1998/namespace"/>
    <ds:schemaRef ds:uri="http://purl.org/dc/elements/1.1/"/>
    <ds:schemaRef ds:uri="c4f59a73-48a8-4c20-ac74-6b86bc598c46"/>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Compilation Information</vt:lpstr>
      <vt:lpstr>Application form</vt:lpstr>
      <vt:lpstr>Declarations-Mandatory Criteria</vt:lpstr>
      <vt:lpstr>Declarations- Optional Criteria</vt:lpstr>
      <vt:lpstr>Total Score</vt:lpstr>
      <vt:lpstr>Consumption Tables templates</vt:lpstr>
      <vt:lpstr>Chemicalsubstances</vt:lpstr>
      <vt:lpstr>'Declarations-Mandatory Criteria'!db</vt:lpstr>
      <vt:lpstr>electricity</vt:lpstr>
      <vt:lpstr>heatingenergy</vt:lpstr>
      <vt:lpstr>'Compilation Information'!Print_Area</vt:lpstr>
      <vt:lpstr>'Declarations-Mandatory Criteria'!Print_Area</vt:lpstr>
      <vt:lpstr>waste</vt:lpstr>
      <vt:lpstr>water</vt:lpstr>
      <vt:lpstr>Yes___suppliers_of_individual_green_tariffs_offering_at_least_50__of_electricity_from_RES_or_suppliers_of_separate_GOs_certificates</vt:lpstr>
      <vt:lpstr>Yes_suppliers_of_individual_green_tariffs_offering_at_least_50__of_electricity_from_RES_or_of_separate_GOs_certificates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Riera</dc:creator>
  <cp:lastModifiedBy>NHristova</cp:lastModifiedBy>
  <cp:lastPrinted>2017-01-20T09:05:03Z</cp:lastPrinted>
  <dcterms:created xsi:type="dcterms:W3CDTF">2017-01-09T10:51:05Z</dcterms:created>
  <dcterms:modified xsi:type="dcterms:W3CDTF">2020-08-07T11:48:11Z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