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<sst xmlns="http://schemas.openxmlformats.org/spreadsheetml/2006/main" count="3114" uniqueCount="1958">
  <si>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</si>
  <si>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</si>
  <si>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</si>
  <si>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</si>
  <si>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</si>
  <si>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</si>
  <si>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</si>
  <si>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</si>
  <si>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</si>
  <si>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</si>
  <si>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</si>
  <si>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</si>
  <si>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</si>
  <si>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</si>
  <si>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</si>
  <si>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</si>
  <si>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</si>
  <si>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</si>
  <si>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</si>
  <si>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</si>
  <si>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</si>
  <si>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</si>
  <si>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</si>
  <si>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</si>
  <si>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</si>
  <si>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</si>
  <si>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</si>
  <si>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</si>
  <si>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</si>
  <si>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</si>
  <si>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</si>
  <si>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</si>
  <si>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</si>
  <si>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</si>
  <si>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</si>
  <si>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</si>
  <si>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</si>
  <si>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</si>
  <si>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</si>
  <si>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</si>
  <si>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</si>
  <si>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</si>
  <si>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</si>
  <si>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</si>
  <si>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</si>
  <si>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</si>
  <si>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</si>
  <si>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</si>
  <si>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</si>
  <si>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</si>
  <si>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</si>
  <si>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</si>
  <si>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</si>
  <si>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</si>
  <si>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</si>
  <si>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</si>
  <si>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</si>
  <si>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</si>
  <si>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</si>
  <si>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</si>
  <si>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</si>
  <si>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</si>
  <si>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</si>
  <si>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</si>
  <si>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</si>
  <si>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</si>
  <si>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</si>
  <si>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</si>
  <si>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</si>
  <si>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</si>
  <si>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</si>
  <si>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</si>
  <si>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</si>
  <si>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</si>
  <si>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</si>
  <si>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</si>
  <si>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</si>
  <si>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</si>
  <si>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</si>
  <si>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</si>
  <si>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</si>
  <si>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</si>
  <si>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</si>
  <si>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</si>
  <si>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</si>
  <si>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</si>
  <si>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</si>
  <si>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</si>
  <si>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</si>
  <si>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</si>
  <si>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</si>
  <si>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</si>
  <si>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</si>
  <si>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</si>
  <si>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</si>
  <si>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</si>
  <si>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</si>
  <si>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</si>
  <si>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</si>
  <si>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</si>
  <si>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</si>
  <si>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</si>
  <si>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</si>
  <si>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</si>
  <si>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</si>
  <si>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</si>
  <si>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</si>
  <si>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</si>
  <si>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</si>
  <si>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</si>
  <si>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</si>
  <si>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</si>
  <si>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</si>
  <si>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</si>
  <si>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</si>
  <si>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</si>
  <si>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</si>
  <si>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</si>
  <si>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</si>
  <si>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</si>
  <si>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</si>
  <si>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</si>
  <si>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</si>
  <si>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</si>
  <si>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</si>
  <si>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</si>
  <si>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</si>
  <si>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</si>
  <si>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</si>
  <si>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</si>
  <si>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</si>
  <si>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</si>
  <si>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</si>
  <si>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</si>
  <si>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</si>
  <si>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</si>
  <si>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</si>
  <si>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</si>
  <si>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</si>
  <si>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</si>
  <si>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</si>
  <si>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</si>
  <si>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</si>
  <si>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</si>
  <si>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</si>
  <si>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</si>
  <si>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</si>
  <si>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</si>
  <si>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</si>
  <si>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</si>
  <si>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</si>
  <si>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</si>
  <si>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</si>
  <si>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</si>
  <si>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</si>
  <si>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</si>
  <si>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</si>
  <si>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</si>
  <si>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</si>
  <si>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</si>
  <si>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</si>
  <si>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</si>
  <si>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</si>
  <si>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</si>
  <si>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</si>
  <si>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</si>
  <si>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</si>
  <si>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</si>
  <si>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</si>
  <si>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</si>
  <si>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</si>
  <si>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</si>
  <si>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</si>
  <si>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</si>
  <si>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</si>
  <si>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</si>
  <si>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</si>
  <si>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</si>
  <si>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</si>
  <si>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</si>
  <si>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</si>
  <si>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</si>
  <si>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</si>
  <si>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</si>
  <si>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</si>
  <si>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</si>
  <si>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</si>
  <si>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</si>
  <si>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</si>
  <si>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</si>
  <si>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</si>
  <si>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</si>
  <si>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</si>
  <si>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</si>
  <si>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</si>
  <si>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</si>
  <si>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</si>
  <si>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</si>
  <si>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</si>
  <si>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</si>
  <si>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</si>
  <si>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</si>
  <si>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</si>
  <si>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</si>
  <si>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</si>
  <si>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</si>
  <si>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</si>
  <si>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</si>
  <si>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</si>
  <si>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</si>
  <si>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</si>
  <si>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</si>
  <si>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</si>
  <si>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</si>
  <si>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</si>
  <si>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</si>
  <si>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</si>
  <si>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</si>
  <si>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</si>
  <si>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</si>
  <si>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</si>
  <si>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</si>
  <si>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</si>
  <si>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</si>
  <si>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</si>
  <si>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</si>
  <si>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</si>
  <si>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</si>
  <si>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</si>
  <si>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</si>
  <si>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</si>
  <si>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</si>
  <si>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</si>
  <si>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</si>
  <si>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</si>
  <si>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</si>
  <si>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</si>
  <si>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</si>
  <si>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</si>
  <si>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</si>
  <si>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</si>
  <si>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</si>
  <si>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</si>
  <si>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</si>
  <si>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</si>
  <si>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</si>
  <si>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</si>
  <si>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</si>
  <si>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</si>
  <si>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</si>
  <si>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</si>
  <si>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</si>
  <si>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</si>
  <si>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</si>
  <si>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</si>
  <si>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</si>
  <si>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</si>
  <si>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</si>
  <si>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</si>
  <si>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</si>
  <si>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</si>
  <si>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</si>
  <si>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</si>
  <si>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</si>
  <si>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</si>
  <si>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</si>
  <si>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</si>
  <si>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</si>
  <si>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</si>
  <si>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</si>
  <si>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</si>
  <si>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</si>
  <si>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</si>
  <si>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</si>
  <si>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</si>
  <si>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</si>
  <si>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</si>
  <si>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</si>
  <si>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</si>
  <si>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</si>
  <si>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</si>
  <si>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</si>
  <si>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</si>
  <si>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</si>
  <si>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</si>
  <si>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</si>
  <si>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</si>
  <si>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</si>
  <si>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</si>
  <si>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</si>
  <si>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</si>
  <si>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</si>
  <si>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</si>
  <si>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</si>
  <si>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</si>
  <si>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</si>
  <si>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</si>
  <si>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</si>
  <si>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</si>
  <si>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</si>
  <si>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</si>
  <si>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</si>
  <si>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</si>
  <si>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</si>
  <si>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</si>
  <si>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</si>
  <si>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</si>
  <si>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</si>
  <si>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</si>
  <si>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</si>
  <si>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</si>
  <si>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</si>
  <si>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</si>
  <si>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</si>
  <si>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</si>
  <si>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</si>
  <si>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</si>
  <si>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</si>
  <si>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</si>
  <si>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</si>
  <si>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</si>
  <si>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</si>
  <si>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</si>
  <si>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</si>
  <si>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</si>
  <si>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</si>
  <si>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</si>
  <si>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</si>
  <si>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</si>
  <si>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</si>
  <si>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</si>
  <si>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</si>
  <si>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</si>
  <si>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</si>
  <si>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</si>
  <si>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</si>
  <si>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</si>
  <si>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</si>
  <si>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</si>
  <si>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</si>
  <si>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</si>
  <si>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</si>
  <si>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</si>
  <si>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</si>
  <si>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</si>
  <si>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</si>
  <si>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</si>
  <si>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</si>
  <si>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</si>
  <si>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</si>
  <si>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</si>
  <si>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</si>
  <si>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</si>
  <si>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</si>
  <si>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</si>
  <si>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</si>
  <si>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</si>
  <si>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</si>
  <si>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</si>
  <si>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</si>
  <si>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</si>
  <si>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</si>
  <si>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</si>
  <si>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</si>
  <si>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</si>
  <si>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</si>
  <si>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</si>
  <si>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</si>
  <si>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</si>
  <si>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</si>
  <si>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</si>
  <si>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</si>
  <si>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</si>
  <si>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</si>
  <si>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</si>
  <si>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</si>
  <si>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</si>
  <si>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</si>
  <si>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</si>
  <si>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</si>
  <si>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</si>
  <si>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</si>
  <si>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</si>
  <si>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</si>
  <si>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</si>
  <si>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</si>
  <si>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</si>
  <si>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</si>
  <si>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</si>
  <si>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</si>
  <si>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</si>
  <si>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</si>
  <si>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</si>
  <si>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</si>
  <si>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</si>
  <si>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</si>
  <si>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</si>
  <si>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</si>
  <si>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</si>
  <si>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</si>
  <si>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</si>
  <si>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</si>
  <si>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</si>
  <si>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</si>
  <si>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</si>
  <si>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</si>
  <si>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</si>
  <si>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</si>
  <si>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</si>
  <si>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</si>
  <si>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</si>
  <si>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</si>
  <si>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</si>
  <si>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</si>
  <si>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</si>
  <si>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</si>
  <si>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</si>
  <si>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</si>
  <si>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</si>
  <si>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</si>
  <si>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</si>
  <si>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</si>
  <si>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</si>
  <si>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</si>
  <si>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</si>
  <si>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</si>
  <si>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</si>
  <si>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</si>
  <si>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</si>
  <si>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</si>
  <si>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</si>
  <si>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</si>
  <si>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</si>
  <si>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</si>
  <si>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</si>
  <si>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</si>
  <si>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</si>
  <si>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</si>
  <si>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</si>
  <si>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</si>
  <si>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</si>
  <si>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</si>
  <si>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</si>
  <si>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</si>
  <si>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</si>
  <si>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</si>
  <si>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</si>
  <si>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</si>
  <si>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</si>
  <si>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</si>
  <si>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</si>
  <si>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</si>
  <si>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</si>
  <si>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</si>
  <si>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</si>
  <si>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</si>
  <si>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</si>
  <si>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</si>
  <si>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</si>
  <si>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</si>
  <si>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</si>
  <si>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</si>
  <si>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</si>
  <si>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</si>
  <si>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</si>
  <si>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</si>
  <si>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</si>
  <si>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</si>
  <si>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</si>
  <si>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</si>
  <si>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</si>
  <si>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</si>
  <si>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</si>
  <si>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</si>
  <si>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</si>
  <si>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</si>
  <si>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</si>
  <si>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</si>
  <si>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</si>
  <si>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</si>
  <si>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</si>
  <si>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</si>
  <si>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</si>
  <si>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</si>
  <si>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</si>
  <si>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</si>
  <si>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</si>
  <si>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</si>
  <si>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</si>
  <si>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</si>
  <si>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</si>
  <si>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</si>
  <si>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</si>
  <si>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</si>
  <si>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</si>
  <si>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</si>
  <si>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</si>
  <si>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</si>
  <si>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</si>
  <si>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</si>
  <si>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</si>
  <si>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</si>
  <si>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</si>
  <si>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</si>
  <si>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</si>
  <si>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</si>
  <si>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</si>
  <si>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</si>
  <si>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</si>
  <si>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</si>
  <si>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</si>
  <si>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</si>
  <si>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</si>
  <si>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</si>
  <si>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</si>
  <si>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</si>
  <si>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</si>
  <si>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</si>
  <si>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</si>
  <si>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</si>
  <si>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</si>
  <si>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</si>
  <si>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</si>
  <si>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</si>
  <si>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</si>
  <si>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</si>
  <si>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</si>
  <si>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</si>
  <si>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</si>
  <si>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</si>
  <si>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</si>
  <si>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</si>
  <si>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</si>
  <si>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</si>
  <si>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</si>
  <si>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</si>
  <si>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</si>
  <si>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</si>
  <si>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</si>
  <si>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</si>
  <si>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</si>
  <si>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</si>
  <si>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</si>
  <si>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</si>
  <si>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</si>
  <si>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</si>
  <si>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</si>
  <si>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</si>
  <si>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</si>
  <si>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</si>
  <si>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</si>
  <si>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</si>
  <si>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</si>
  <si>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</si>
  <si>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</si>
  <si>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</si>
  <si>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</si>
  <si>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</si>
  <si>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</si>
  <si>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</si>
  <si>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</si>
  <si>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</si>
  <si>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</si>
  <si>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</si>
  <si>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</si>
  <si>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</si>
  <si>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</si>
  <si>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</si>
  <si>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</si>
  <si>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</si>
  <si>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</si>
  <si>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</si>
  <si>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</si>
  <si>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</si>
  <si>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</si>
  <si>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</si>
  <si>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</si>
  <si>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</si>
  <si>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</si>
  <si>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</si>
  <si>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</si>
  <si>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</si>
  <si>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</si>
  <si>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</si>
  <si>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</si>
  <si>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</si>
  <si>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</si>
  <si>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</si>
  <si>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</si>
  <si>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</si>
  <si>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</si>
  <si>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</si>
  <si>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</si>
  <si>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</si>
  <si>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</si>
  <si>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</si>
  <si>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</si>
  <si>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</si>
  <si>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</si>
  <si>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</si>
  <si>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</si>
  <si>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</si>
  <si>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</si>
  <si>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</si>
  <si>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</si>
  <si>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</si>
  <si>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</si>
  <si>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</si>
  <si>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</si>
  <si>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</si>
  <si>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</si>
  <si>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</si>
  <si>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</si>
  <si>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</si>
  <si>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</si>
  <si>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</si>
  <si>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</si>
  <si>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</si>
  <si>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</si>
  <si>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</si>
  <si>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</si>
  <si>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</si>
  <si>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</si>
  <si>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</si>
  <si>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</si>
  <si>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</si>
  <si>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</si>
  <si>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</si>
  <si>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</si>
  <si>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</si>
  <si>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</si>
  <si>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</si>
  <si>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</si>
  <si>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</si>
  <si>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</si>
  <si>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</si>
  <si>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</si>
  <si>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</si>
  <si>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</si>
  <si>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</si>
  <si>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</si>
  <si>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</si>
  <si>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</si>
  <si>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</si>
  <si>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</si>
  <si>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</si>
  <si>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</si>
  <si>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</si>
  <si>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</si>
  <si>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</si>
  <si>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</si>
  <si>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</si>
  <si>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</si>
  <si>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</si>
  <si>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</si>
  <si>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</si>
  <si>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</si>
  <si>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</si>
  <si>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</si>
  <si>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</si>
  <si>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</si>
  <si>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</si>
  <si>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</si>
  <si>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</si>
  <si>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</si>
  <si>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</si>
  <si>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</si>
  <si>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</si>
  <si>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</si>
  <si>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</si>
  <si>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</si>
  <si>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</si>
  <si>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</si>
  <si>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</si>
  <si>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</si>
  <si>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</si>
  <si>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</si>
  <si>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</si>
  <si>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</si>
  <si>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</si>
  <si>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</si>
  <si>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</si>
  <si>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</si>
  <si>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</si>
  <si>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</si>
  <si>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</si>
  <si>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</si>
  <si>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</si>
  <si>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</si>
  <si>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</si>
  <si>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</si>
  <si>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</si>
  <si>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</si>
  <si>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</si>
  <si>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</si>
  <si>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</si>
  <si>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</si>
  <si>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</si>
  <si>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</si>
  <si>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</si>
  <si>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</si>
  <si>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</si>
  <si>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</si>
  <si>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</si>
  <si>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</si>
  <si>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</si>
  <si>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</si>
  <si>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</si>
  <si>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</si>
  <si>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</si>
  <si>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</si>
  <si>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</si>
  <si>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</si>
  <si>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</si>
  <si>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</si>
  <si>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</si>
  <si>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</si>
  <si>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</si>
  <si>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</si>
  <si>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</si>
  <si>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</si>
  <si>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</si>
  <si>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</si>
  <si>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</si>
  <si>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</si>
  <si>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</si>
  <si>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</si>
  <si>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</si>
  <si>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</si>
  <si>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</si>
  <si>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</si>
  <si>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</si>
  <si>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</si>
  <si>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</si>
  <si>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</si>
  <si>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</si>
  <si>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</si>
  <si>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</si>
  <si>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</si>
  <si>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</si>
  <si>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</si>
  <si>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</si>
  <si>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</si>
  <si>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</si>
  <si>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</si>
  <si>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</si>
  <si>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</si>
  <si>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</si>
  <si>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</si>
  <si>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</si>
  <si>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</si>
  <si>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</si>
  <si>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</si>
  <si>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</si>
  <si>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</si>
  <si>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</si>
  <si>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</si>
  <si>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</si>
  <si>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</si>
  <si>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</si>
  <si>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</si>
  <si>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</si>
  <si>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</si>
  <si>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</si>
  <si>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</si>
  <si>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</si>
  <si>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</si>
  <si>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</si>
  <si>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</si>
  <si>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</si>
  <si>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</si>
  <si>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</si>
  <si>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</si>
  <si>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</si>
  <si>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</si>
  <si>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</si>
  <si>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</si>
  <si>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</si>
  <si>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</si>
  <si>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</si>
  <si>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</si>
  <si>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</si>
  <si>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</si>
  <si>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</si>
  <si>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</si>
  <si>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</si>
  <si>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</si>
  <si>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</si>
  <si>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</si>
  <si>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</si>
  <si>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</si>
  <si>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</si>
  <si>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</si>
  <si>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</si>
  <si>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</si>
  <si>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</si>
  <si>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</si>
  <si>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</si>
  <si>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</si>
  <si>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</si>
  <si>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</si>
  <si>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</si>
  <si>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</si>
  <si>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</si>
  <si>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</si>
  <si>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</si>
  <si>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</si>
  <si>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</si>
  <si>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</si>
  <si>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</si>
  <si>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</si>
  <si>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</si>
  <si>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</si>
  <si>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</si>
  <si>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</si>
  <si>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</si>
  <si>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</si>
  <si>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</si>
  <si>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</si>
  <si>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</si>
  <si>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</si>
  <si>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</si>
  <si>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</si>
  <si>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</si>
  <si>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</si>
  <si>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</si>
  <si>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</si>
  <si>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</si>
  <si>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</si>
  <si>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</si>
  <si>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</si>
  <si>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</si>
  <si>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</si>
  <si>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</si>
  <si>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</si>
  <si>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</si>
  <si>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</si>
  <si>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</si>
  <si>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</si>
  <si>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</si>
  <si>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</si>
  <si>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</si>
  <si>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</si>
  <si>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</si>
  <si>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</si>
  <si>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</si>
  <si>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</si>
  <si>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</si>
  <si>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</si>
  <si>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</si>
  <si>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</si>
  <si>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</si>
  <si>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</si>
  <si>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</si>
  <si>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</si>
  <si>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</si>
  <si>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</si>
  <si>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</si>
  <si>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</si>
  <si>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</si>
  <si>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</si>
  <si>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</si>
  <si>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</si>
  <si>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</si>
  <si>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</si>
  <si>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</si>
  <si>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</si>
  <si>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</si>
  <si>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</si>
  <si>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</si>
  <si>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</si>
  <si>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</si>
  <si>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</si>
  <si>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</si>
  <si>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</si>
  <si>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</si>
  <si>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</si>
  <si>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</si>
  <si>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</si>
  <si>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</si>
  <si>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</si>
  <si>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</si>
  <si>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</si>
  <si>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</si>
  <si>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</si>
  <si>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</si>
  <si>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</si>
  <si>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</si>
  <si>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</si>
  <si>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</si>
  <si>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</si>
  <si>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</si>
  <si>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</si>
  <si>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</si>
  <si>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</si>
  <si>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</si>
  <si>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</si>
  <si>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</si>
  <si>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</si>
  <si>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</si>
  <si>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</si>
  <si>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</si>
  <si>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</si>
  <si>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</si>
  <si>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</si>
  <si>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</si>
  <si>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</si>
  <si>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</si>
  <si>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</si>
  <si>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</si>
  <si>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</si>
  <si>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</si>
  <si>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</si>
  <si>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</si>
  <si>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</si>
  <si>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</si>
  <si>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</si>
  <si>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</si>
  <si>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</si>
  <si>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</si>
  <si>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</si>
  <si>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</si>
  <si>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</si>
  <si>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</si>
  <si>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</si>
  <si>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</si>
  <si>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</si>
  <si>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</si>
  <si>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</si>
  <si>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</si>
  <si>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</si>
  <si>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</si>
  <si>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</si>
  <si>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</si>
  <si>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</si>
  <si>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</si>
  <si>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</si>
  <si>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</si>
  <si>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</si>
  <si>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</si>
  <si>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</si>
  <si>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</si>
  <si>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</si>
  <si>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</si>
  <si>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</si>
  <si>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</si>
  <si>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</si>
  <si>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</si>
  <si>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</si>
  <si>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</si>
  <si>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</si>
  <si>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</si>
  <si>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</si>
  <si>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</si>
  <si>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</si>
  <si>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</si>
  <si>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</si>
  <si>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</si>
  <si>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</si>
  <si>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</si>
  <si>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</si>
  <si>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</si>
  <si>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</si>
  <si>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</si>
  <si>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</si>
  <si>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</si>
  <si>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</si>
  <si>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</si>
  <si>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</si>
  <si>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</si>
  <si>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</si>
  <si>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</si>
  <si>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</si>
  <si>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</si>
  <si>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</si>
  <si>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</si>
  <si>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</si>
  <si>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</si>
  <si>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</si>
  <si>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</si>
  <si>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</si>
  <si>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</si>
  <si>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</si>
  <si>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</si>
  <si>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</si>
  <si>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</si>
  <si>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</si>
  <si>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</si>
  <si>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</si>
  <si>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</si>
  <si>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</si>
  <si>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</si>
  <si>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</si>
  <si>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</si>
  <si>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</si>
  <si>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</si>
  <si>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</si>
  <si>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</si>
  <si>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</si>
  <si>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</si>
  <si>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</si>
  <si>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</si>
  <si>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</si>
  <si>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</si>
  <si>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</si>
  <si>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</si>
  <si>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</si>
  <si>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</si>
  <si>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</si>
  <si>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</si>
  <si>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</si>
  <si>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</si>
  <si>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</si>
  <si>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</si>
  <si>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</si>
  <si>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</si>
  <si>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</si>
  <si>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</si>
  <si>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</si>
  <si>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</si>
  <si>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</si>
  <si>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</si>
  <si>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</si>
  <si>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</si>
  <si>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</si>
  <si>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</si>
  <si>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</si>
  <si>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</si>
  <si>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</si>
  <si>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</si>
  <si>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</si>
  <si>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</si>
  <si>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</si>
  <si>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</si>
  <si>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</si>
  <si>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</si>
  <si>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</si>
  <si>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</si>
  <si>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</si>
  <si>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</si>
  <si>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</si>
  <si>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</si>
  <si>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</si>
  <si>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</si>
  <si>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</si>
  <si>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</si>
  <si>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</si>
  <si>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</si>
  <si>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</si>
  <si>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</si>
  <si>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</si>
  <si>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</si>
  <si>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</si>
  <si>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</si>
  <si>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</si>
  <si>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</si>
  <si>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</si>
  <si>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</si>
  <si>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</si>
  <si>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</si>
  <si>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</si>
  <si>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</si>
  <si>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</si>
  <si>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</si>
  <si>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</si>
  <si>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</si>
  <si>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</si>
  <si>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</si>
  <si>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</si>
  <si>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</si>
  <si>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</si>
  <si>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</si>
  <si>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</si>
  <si>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</si>
  <si>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</si>
  <si>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</si>
  <si>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</si>
  <si>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</si>
  <si>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</si>
  <si>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</si>
  <si>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</si>
  <si>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</si>
  <si>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</si>
  <si>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</si>
  <si>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</si>
  <si>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</si>
  <si>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</si>
  <si>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</si>
  <si>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</si>
  <si>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</si>
  <si>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</si>
  <si>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</si>
  <si>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</si>
  <si>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</si>
  <si>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</si>
  <si>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</si>
  <si>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</si>
  <si>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</si>
  <si>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</si>
  <si>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</si>
  <si>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</si>
  <si>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</si>
  <si>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</si>
  <si>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</si>
  <si>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</si>
  <si>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</si>
  <si>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</si>
  <si>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</si>
  <si>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</si>
  <si>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</si>
  <si>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</si>
  <si>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</si>
  <si>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</si>
  <si>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</si>
  <si>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</si>
  <si>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</si>
  <si>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</si>
  <si>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</si>
  <si>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</si>
  <si>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</si>
  <si>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</si>
  <si>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</si>
  <si>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</si>
  <si>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</si>
  <si>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</si>
  <si>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</si>
  <si>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</si>
  <si>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</si>
  <si>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</si>
  <si>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</si>
  <si>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</si>
  <si>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</si>
  <si>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</si>
  <si>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</si>
  <si>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</si>
  <si>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</si>
  <si>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</si>
  <si>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</si>
  <si>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</si>
  <si>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</si>
  <si>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</si>
  <si>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</si>
  <si>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</si>
  <si>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</si>
  <si>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</si>
  <si>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</si>
  <si>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</si>
  <si>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</si>
  <si>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</si>
  <si>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</si>
  <si>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</si>
  <si>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</si>
  <si>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</si>
  <si>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</si>
  <si>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</si>
  <si>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</si>
  <si>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</si>
  <si>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</si>
  <si>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</si>
  <si>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</si>
  <si>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</si>
  <si>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</si>
  <si>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</si>
  <si>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</si>
  <si>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</si>
  <si>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</si>
  <si>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</si>
  <si>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</si>
  <si>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</si>
  <si>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</si>
  <si>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</si>
  <si>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</si>
  <si>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</si>
  <si>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</si>
  <si>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</si>
  <si>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</si>
  <si>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</si>
  <si>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</si>
  <si>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</si>
  <si>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</si>
  <si>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</si>
  <si>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</si>
  <si>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</si>
  <si>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</si>
  <si>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</si>
  <si>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</si>
  <si>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</si>
  <si>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</si>
  <si>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</si>
  <si>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</si>
  <si>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</si>
  <si>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</si>
  <si>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</si>
  <si>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</si>
  <si>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</si>
  <si>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</si>
  <si>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</si>
  <si>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</si>
  <si>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</si>
  <si>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</si>
  <si>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</si>
  <si>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</si>
  <si>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</si>
  <si>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</si>
  <si>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</si>
  <si>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</si>
  <si>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</si>
  <si>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</si>
  <si>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</si>
  <si>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</si>
  <si>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</si>
  <si>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</si>
  <si>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</si>
  <si>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</si>
  <si>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</si>
  <si>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</si>
  <si>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</si>
  <si>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</si>
  <si>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</si>
  <si>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</si>
  <si>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</si>
  <si>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</si>
  <si>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</si>
  <si>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</si>
  <si>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</si>
  <si>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</si>
  <si>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</si>
  <si>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</si>
  <si>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</si>
  <si>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</si>
  <si>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</si>
  <si>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</si>
  <si>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</si>
  <si>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</si>
  <si>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</si>
  <si>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</si>
  <si>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</si>
  <si>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</si>
  <si>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</si>
  <si>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</si>
  <si>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</si>
  <si>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</si>
  <si>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</si>
  <si>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</si>
  <si>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</si>
  <si>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</si>
  <si>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</si>
  <si>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</si>
  <si>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</si>
  <si>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</si>
  <si>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</si>
  <si>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</si>
  <si>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</si>
  <si>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</si>
  <si>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</si>
  <si>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</si>
  <si>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</si>
  <si>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</si>
  <si>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</si>
  <si>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</si>
  <si>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</si>
  <si>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</si>
  <si>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</si>
  <si>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</si>
  <si>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</si>
  <si>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</si>
  <si>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</si>
  <si>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</si>
  <si>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</si>
  <si>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</si>
  <si>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</si>
  <si>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</si>
  <si>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</si>
  <si>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</si>
  <si>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</si>
  <si>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</si>
  <si>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</si>
  <si>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</si>
  <si>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</si>
  <si>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</si>
  <si>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</si>
  <si>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</si>
  <si>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</si>
  <si>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</si>
  <si>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</si>
  <si>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</si>
  <si>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</si>
  <si>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</si>
  <si>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</si>
  <si>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</si>
  <si>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</si>
  <si>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</si>
  <si>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</si>
  <si>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</si>
  <si>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</si>
  <si>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</si>
  <si>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</si>
  <si>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</si>
  <si>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</si>
  <si>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</si>
  <si>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</si>
  <si>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</si>
  <si>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</si>
  <si>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</si>
  <si>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</si>
  <si>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</si>
  <si>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</si>
  <si>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</si>
  <si>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</si>
  <si>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</si>
  <si>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</si>
  <si>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</si>
  <si>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</si>
  <si>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</si>
  <si>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</si>
  <si>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</si>
  <si>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</si>
  <si>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</si>
  <si>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</si>
  <si>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</si>
  <si>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</si>
  <si>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</si>
  <si>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</si>
  <si>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</si>
  <si>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</si>
  <si>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</si>
  <si>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</si>
  <si>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</si>
  <si>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</si>
  <si>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</si>
  <si>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</si>
  <si>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</si>
  <si>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</si>
  <si>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</si>
  <si>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</si>
  <si>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</si>
  <si>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</si>
  <si>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</si>
  <si>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</si>
  <si>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</si>
  <si>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</si>
  <si>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</si>
  <si>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</si>
  <si>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</si>
  <si>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</si>
  <si>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</si>
  <si>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</si>
  <si>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</si>
  <si>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</si>
  <si>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</si>
  <si>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</si>
  <si>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</si>
  <si>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</si>
  <si>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</si>
  <si>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</si>
  <si>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</si>
  <si>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</si>
  <si>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</si>
  <si>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</si>
  <si>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</si>
  <si>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</si>
  <si>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</si>
  <si>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</si>
  <si>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</si>
  <si>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</si>
  <si>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</si>
  <si>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</si>
  <si>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</si>
  <si>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</si>
  <si>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</si>
  <si>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</si>
  <si>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</si>
  <si>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</si>
  <si>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</si>
  <si>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</si>
  <si>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</si>
  <si>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</si>
  <si>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</si>
  <si>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</si>
  <si>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</si>
  <si>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</si>
  <si>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</si>
  <si>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</si>
  <si>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</si>
  <si>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</si>
  <si>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</si>
  <si>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</si>
  <si>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</si>
  <si>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</si>
  <si>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</si>
  <si>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</si>
  <si>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</si>
  <si>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</si>
  <si>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</si>
  <si>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</si>
  <si>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</si>
  <si>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</si>
  <si>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</si>
  <si>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</si>
  <si>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</si>
  <si>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</si>
  <si>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</si>
  <si>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</si>
  <si>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</si>
  <si>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</si>
  <si>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</si>
  <si>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</si>
  <si>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</si>
  <si>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</si>
  <si>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</si>
  <si>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</si>
  <si>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</si>
  <si>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</si>
  <si>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</si>
  <si>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</si>
  <si>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</si>
  <si>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</si>
  <si>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</si>
  <si>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</si>
  <si>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</si>
  <si>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</si>
  <si>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</si>
  <si>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</si>
  <si>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</si>
  <si>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</si>
  <si>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</si>
  <si>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</si>
  <si>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</si>
  <si>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</si>
  <si>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</si>
  <si>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</si>
  <si>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</si>
  <si>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</si>
  <si>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</si>
  <si>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</si>
  <si>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</si>
  <si>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</si>
  <si>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</si>
  <si>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</si>
  <si>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</si>
  <si>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</si>
  <si>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</si>
  <si>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</si>
  <si>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</si>
  <si>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</si>
  <si>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</si>
  <si>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</si>
  <si>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</si>
  <si>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</si>
  <si>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</si>
  <si>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</si>
  <si>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</si>
  <si>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</si>
  <si>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</si>
  <si>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</si>
  <si>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</si>
  <si>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</si>
  <si>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</si>
  <si>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</si>
  <si>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</si>
  <si>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</si>
  <si>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</si>
  <si>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</si>
  <si>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</si>
  <si>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</si>
  <si>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</si>
  <si>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</si>
  <si>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</si>
  <si>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</si>
  <si>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</si>
  <si>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</si>
  <si>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</si>
  <si>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</si>
  <si>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</si>
  <si>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</si>
  <si>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</si>
  <si>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</si>
  <si>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</si>
  <si>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</si>
  <si>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</si>
  <si>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</si>
  <si>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</si>
  <si>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</si>
  <si>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</si>
  <si>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</si>
  <si>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</si>
  <si>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</si>
  <si>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</si>
  <si>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</si>
  <si>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</si>
  <si>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</si>
  <si>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</si>
  <si>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</si>
  <si>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</si>
  <si>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</si>
  <si>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</si>
  <si>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</si>
  <si>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</si>
  <si>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</si>
  <si>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</si>
  <si>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</si>
  <si>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</si>
  <si>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</si>
  <si>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</si>
  <si>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</si>
  <si>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</si>
  <si>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</si>
  <si>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</si>
  <si>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</si>
  <si>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</si>
  <si>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</si>
  <si>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</si>
  <si>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</si>
  <si>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</si>
  <si>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</si>
  <si>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</si>
  <si>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</si>
  <si>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</si>
  <si>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</si>
  <si>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</si>
  <si>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</si>
  <si>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</si>
  <si>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</si>
  <si>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</si>
  <si>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</si>
  <si>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</si>
  <si>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</si>
  <si>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</si>
  <si>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</si>
  <si>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</si>
  <si>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</si>
  <si>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</si>
  <si>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</si>
  <si>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</si>
  <si>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</si>
  <si>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</si>
  <si>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</si>
  <si>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</si>
  <si>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</si>
  <si>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</si>
  <si>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</si>
  <si>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</si>
  <si>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</si>
  <si>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</si>
  <si>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</si>
  <si>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</si>
  <si>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</si>
  <si>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</si>
  <si>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</si>
  <si>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</si>
  <si>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</si>
  <si>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</si>
  <si>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</si>
  <si>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</si>
  <si>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</si>
  <si>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</si>
  <si>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</si>
  <si>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</si>
  <si>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</si>
  <si>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</si>
  <si>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</si>
  <si>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</si>
  <si>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</si>
  <si>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</si>
  <si>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</si>
  <si>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</si>
  <si>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</si>
  <si>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</si>
  <si>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</si>
  <si>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</si>
  <si>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</si>
  <si>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</si>
  <si>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</si>
  <si>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</si>
  <si>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</si>
  <si>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</si>
  <si>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</si>
  <si>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</si>
  <si>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</si>
  <si>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</si>
  <si>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</si>
  <si>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</si>
  <si>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</si>
  <si>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</si>
  <si>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</si>
  <si>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</si>
  <si>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</si>
  <si>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</si>
  <si>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</si>
  <si>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</si>
  <si>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</si>
  <si>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</si>
  <si>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</si>
  <si>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</si>
  <si>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</si>
  <si>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</si>
  <si>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</si>
  <si>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</si>
  <si>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</si>
  <si>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</si>
  <si>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</si>
  <si>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</si>
  <si>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</si>
  <si>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</si>
  <si>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</si>
  <si>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</si>
  <si>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</si>
  <si>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</si>
  <si>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</si>
  <si>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</si>
  <si>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</si>
  <si>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</si>
  <si>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</si>
  <si>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</si>
  <si>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</si>
  <si>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</si>
  <si>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</si>
  <si>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</si>
  <si>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</si>
  <si>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</si>
  <si>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</si>
  <si>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</si>
  <si>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</si>
  <si>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</si>
  <si>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</si>
  <si>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</si>
  <si>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</si>
  <si>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</si>
  <si>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</si>
  <si>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</si>
  <si>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</si>
  <si>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</si>
  <si>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</si>
  <si>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</si>
  <si>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</si>
  <si>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</si>
  <si>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</si>
  <si>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</si>
  <si>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</si>
  <si>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</si>
  <si>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</si>
  <si>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</si>
  <si>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</si>
  <si>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</si>
  <si>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</si>
  <si>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</si>
  <si>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</si>
  <si>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</si>
  <si>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</si>
  <si>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</si>
  <si>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</si>
  <si>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</si>
  <si>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</si>
  <si>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</si>
  <si>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</si>
  <si>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</si>
  <si>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</si>
  <si>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</si>
  <si>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</si>
  <si>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</si>
  <si>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</si>
  <si>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</si>
  <si>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</si>
  <si>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</si>
  <si>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</si>
  <si>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</si>
  <si>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</si>
  <si>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</si>
  <si>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</si>
  <si>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</si>
  <si>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</si>
  <si>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</si>
  <si>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</si>
  <si>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</si>
  <si>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</si>
  <si>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</si>
  <si>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</si>
  <si>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</si>
  <si>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</si>
  <si>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</si>
  <si>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</si>
  <si>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</si>
  <si>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</si>
  <si>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</si>
  <si>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</si>
  <si>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</si>
  <si>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</si>
  <si>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</si>
  <si>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</si>
  <si>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</si>
  <si>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</si>
  <si>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</si>
  <si>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</si>
  <si>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</si>
  <si>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</si>
  <si>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</si>
  <si>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</si>
  <si>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</si>
  <si>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</si>
  <si>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</si>
  <si>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</si>
  <si>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</si>
  <si>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</si>
  <si>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</si>
  <si>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</si>
  <si>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</si>
  <si>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</si>
  <si>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</si>
  <si>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</si>
  <si>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</si>
  <si>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</si>
  <si>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</si>
  <si>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</si>
  <si>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</si>
  <si>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</si>
  <si>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</si>
  <si>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</si>
  <si>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</si>
  <si>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</si>
  <si>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</si>
  <si>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</si>
  <si>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</si>
  <si>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</si>
  <si>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</si>
  <si>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</si>
  <si>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</si>
  <si>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</si>
  <si>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</si>
  <si>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</si>
  <si>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</si>
  <si>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</si>
  <si>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</si>
  <si>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</si>
  <si>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</si>
  <si>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</si>
  <si>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</si>
  <si>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</si>
  <si>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</si>
  <si>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</si>
  <si>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</si>
  <si>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</si>
  <si>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</si>
  <si>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</si>
  <si>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</si>
  <si>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</si>
  <si>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</si>
  <si>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</si>
  <si>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</si>
  <si>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</si>
  <si>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</si>
  <si>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</si>
  <si>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</si>
  <si>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</si>
  <si>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</si>
  <si>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</si>
  <si>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</si>
  <si>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</si>
  <si>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</si>
  <si>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</si>
  <si>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</si>
  <si>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</si>
  <si>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</si>
  <si>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</si>
  <si>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</si>
  <si>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</si>
  <si>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</si>
  <si>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</si>
  <si>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</si>
  <si>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</si>
  <si>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</si>
  <si>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</si>
  <si>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</si>
  <si>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</si>
  <si>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</si>
  <si>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</si>
  <si>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</si>
  <si>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</si>
  <si>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</si>
  <si>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</si>
  <si>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</si>
  <si>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</si>
  <si>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</si>
  <si>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</si>
  <si>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</si>
  <si>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</si>
  <si>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</si>
  <si>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</si>
  <si>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</si>
  <si>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</si>
  <si>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</si>
  <si>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</si>
  <si>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</si>
  <si>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</si>
  <si>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</si>
  <si>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</si>
  <si>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</si>
  <si>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</si>
  <si>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</si>
  <si>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</si>
  <si>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</si>
  <si>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</si>
  <si>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</si>
  <si>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</si>
  <si>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</si>
  <si>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</si>
  <si>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</si>
  <si>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</si>
  <si>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</si>
  <si>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</si>
  <si>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</si>
  <si>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</si>
  <si>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</si>
  <si>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</si>
  <si>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</si>
  <si>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</si>
  <si>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</si>
  <si>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</si>
  <si>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</si>
  <si>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</si>
  <si>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</si>
  <si>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</si>
  <si>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</si>
  <si>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</si>
  <si>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</si>
  <si>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</si>
  <si>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</si>
  <si>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</si>
  <si>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</si>
  <si>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</si>
  <si>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</si>
  <si>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</si>
  <si>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</si>
  <si>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</si>
  <si>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</si>
  <si>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</si>
  <si>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</si>
  <si>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</si>
  <si>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</si>
  <si>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</si>
  <si>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</si>
  <si>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</si>
  <si>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</si>
  <si>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</si>
  <si>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</si>
  <si>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</si>
  <si>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</si>
  <si>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</si>
  <si>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</si>
  <si>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</si>
  <si>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</si>
  <si>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</si>
  <si>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</si>
  <si>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</si>
  <si>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</si>
  <si>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</si>
  <si>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</si>
  <si>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</si>
  <si>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</si>
  <si>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</si>
  <si>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</si>
  <si>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</si>
  <si>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</si>
  <si>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</si>
  <si>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</si>
  <si>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</si>
  <si>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</si>
  <si>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</si>
  <si>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</si>
  <si>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</si>
  <si>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</si>
  <si>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</si>
  <si>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</si>
  <si>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</si>
  <si>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</si>
  <si>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</si>
  <si>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</si>
  <si>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</si>
  <si>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</si>
  <si>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</si>
  <si>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</si>
  <si>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</si>
  <si>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</si>
  <si>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</si>
  <si>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</si>
  <si>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</si>
  <si>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</si>
  <si>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</si>
  <si>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</si>
  <si>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</si>
  <si>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</si>
  <si>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</si>
  <si>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</si>
  <si>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</si>
  <si>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</si>
  <si>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</si>
  <si>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</si>
  <si>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</si>
  <si>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</si>
  <si>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</si>
  <si>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</si>
  <si>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</si>
  <si>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</si>
  <si>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</si>
  <si>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</si>
  <si>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</si>
  <si>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</si>
  <si>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</si>
  <si>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</si>
  <si>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</si>
  <si>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</si>
  <si>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</si>
  <si>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</si>
  <si>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</si>
  <si>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</si>
  <si>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</si>
  <si>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</si>
  <si>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</si>
  <si>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</si>
  <si>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</si>
  <si>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</si>
  <si>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</si>
  <si>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</si>
  <si>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</si>
  <si>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</si>
  <si>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</si>
  <si>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</si>
  <si>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</si>
  <si>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</si>
  <si>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</si>
  <si>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</si>
  <si>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</si>
  <si>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</si>
  <si>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</si>
  <si>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</si>
  <si>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</si>
  <si>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</si>
  <si>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</si>
  <si>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</si>
  <si>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</si>
  <si>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</si>
  <si>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</si>
  <si>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</si>
  <si>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</si>
  <si>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</si>
  <si>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</si>
  <si>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</si>
  <si>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</si>
  <si>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ИЗГОТВИЛ:</t>
  </si>
  <si>
    <t>'Н-к отдел "БМСО":</t>
  </si>
  <si>
    <t>ДИРЕКТОР "БФС":          …………………………</t>
  </si>
  <si>
    <t xml:space="preserve">                      (ЛИЛИЯ  ПАУНОВА)</t>
  </si>
  <si>
    <t>Ива Таланова</t>
  </si>
  <si>
    <t xml:space="preserve">                      (ХРИСТИНА МЛАДЕНОВА)</t>
  </si>
  <si>
    <t>сл. тел.:940 63 15</t>
  </si>
  <si>
    <t xml:space="preserve">                      (РОСЕН АСЕНОВ)</t>
  </si>
  <si>
    <t>и.д.РЪКОВОДИТЕЛ:          …………………………</t>
  </si>
  <si>
    <t xml:space="preserve">                      (Валерия Герова)</t>
  </si>
  <si>
    <t>МИНИСТЕРСТВО НА ОКОЛНАТА СРЕДА И ВОДИТЕ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</si>
</sst>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9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9" fillId="0" borderId="0" xfId="57" applyAlignment="1">
      <alignment/>
      <protection/>
    </xf>
    <xf numFmtId="0" fontId="149" fillId="0" borderId="0" xfId="57" applyFill="1">
      <alignment/>
      <protection/>
    </xf>
    <xf numFmtId="0" fontId="149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49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49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9" fillId="46" borderId="0" xfId="57" applyFill="1">
      <alignment/>
      <protection/>
    </xf>
    <xf numFmtId="0" fontId="149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49" fillId="46" borderId="46" xfId="57" applyFill="1" applyBorder="1">
      <alignment/>
      <protection/>
    </xf>
    <xf numFmtId="0" fontId="149" fillId="46" borderId="46" xfId="57" applyFill="1" applyBorder="1" applyAlignment="1">
      <alignment/>
      <protection/>
    </xf>
    <xf numFmtId="0" fontId="149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49" fillId="32" borderId="0" xfId="57" applyFill="1">
      <alignment/>
      <protection/>
    </xf>
    <xf numFmtId="0" fontId="149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49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4" fillId="0" borderId="10" xfId="55" applyNumberFormat="1" applyFont="1" applyFill="1" applyBorder="1" applyAlignment="1" applyProtection="1">
      <alignment horizontal="center" vertical="center"/>
      <protection/>
    </xf>
    <xf numFmtId="217" fontId="154" fillId="0" borderId="14" xfId="55" applyNumberFormat="1" applyFont="1" applyFill="1" applyBorder="1" applyAlignment="1" applyProtection="1">
      <alignment horizontal="center" vertical="center"/>
      <protection/>
    </xf>
    <xf numFmtId="0" fontId="155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5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9" fillId="32" borderId="46" xfId="57" applyNumberFormat="1" applyFill="1" applyBorder="1" applyAlignment="1">
      <alignment horizontal="left"/>
      <protection/>
    </xf>
    <xf numFmtId="0" fontId="155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88" xfId="58" applyFont="1" applyFill="1" applyBorder="1" applyAlignment="1" quotePrefix="1">
      <alignment horizontal="left" vertical="center"/>
      <protection/>
    </xf>
    <xf numFmtId="0" fontId="70" fillId="33" borderId="89" xfId="58" applyFont="1" applyFill="1" applyBorder="1" applyAlignment="1" quotePrefix="1">
      <alignment horizontal="left" vertical="center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80" fillId="33" borderId="90" xfId="56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0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vertical="center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0" xfId="56" applyFont="1" applyFill="1" applyBorder="1" applyAlignment="1">
      <alignment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91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2" xfId="56" applyFont="1" applyFill="1" applyBorder="1" applyAlignment="1" applyProtection="1">
      <alignment vertical="center" wrapText="1"/>
      <protection/>
    </xf>
    <xf numFmtId="0" fontId="85" fillId="33" borderId="93" xfId="56" applyFont="1" applyFill="1" applyBorder="1" applyAlignment="1" applyProtection="1">
      <alignment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83" fillId="33" borderId="91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94" xfId="58" applyFont="1" applyFill="1" applyBorder="1" applyAlignment="1" applyProtection="1">
      <alignment horizontal="left" vertical="center"/>
      <protection/>
    </xf>
    <xf numFmtId="0" fontId="83" fillId="33" borderId="89" xfId="58" applyFont="1" applyFill="1" applyBorder="1" applyAlignment="1" applyProtection="1" quotePrefix="1">
      <alignment horizontal="left" vertical="center"/>
      <protection/>
    </xf>
    <xf numFmtId="0" fontId="83" fillId="33" borderId="91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24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Alignment="1">
      <alignment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24" xfId="58" applyFont="1" applyFill="1" applyBorder="1" applyAlignment="1">
      <alignment vertical="center" wrapText="1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71" zoomScaleNormal="71" zoomScalePageLayoutView="0" workbookViewId="0" topLeftCell="A1">
      <selection activeCell="C120" sqref="C120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1935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977</v>
      </c>
      <c r="C6" s="6"/>
      <c r="D6" s="6"/>
    </row>
    <row r="7" spans="2:4" ht="29.25" customHeight="1">
      <c r="B7" s="6" t="s">
        <v>976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972</v>
      </c>
      <c r="G10" s="13" t="s">
        <v>986</v>
      </c>
      <c r="H10" s="13" t="s">
        <v>987</v>
      </c>
    </row>
    <row r="11" spans="2:21" ht="23.25" customHeight="1" thickBot="1">
      <c r="B11" s="8" t="s">
        <v>1936</v>
      </c>
      <c r="C11" s="8"/>
      <c r="D11" s="8"/>
      <c r="E11" s="273" t="str">
        <f>OTCHET!F12</f>
        <v>1900</v>
      </c>
      <c r="F11" s="19" t="s">
        <v>981</v>
      </c>
      <c r="G11" s="272">
        <f>OTCHET!E9</f>
        <v>41640</v>
      </c>
      <c r="H11" s="272">
        <f>OTCHET!F9</f>
        <v>42004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1130</v>
      </c>
      <c r="C12" s="274" t="s">
        <v>962</v>
      </c>
      <c r="D12" s="173"/>
      <c r="E12" s="585">
        <f>OTCHET!E17</f>
        <v>33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1046</v>
      </c>
      <c r="D16" s="111"/>
      <c r="E16" s="1058" t="s">
        <v>973</v>
      </c>
      <c r="F16" s="1059"/>
      <c r="G16" s="1062" t="s">
        <v>29</v>
      </c>
      <c r="H16" s="1063"/>
      <c r="I16" s="1060" t="s">
        <v>1049</v>
      </c>
      <c r="J16" s="1061"/>
      <c r="K16" s="33" t="s">
        <v>975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978</v>
      </c>
      <c r="F17" s="36" t="s">
        <v>969</v>
      </c>
      <c r="G17" s="121"/>
      <c r="H17" s="122"/>
      <c r="I17" s="35" t="s">
        <v>978</v>
      </c>
      <c r="J17" s="35" t="s">
        <v>969</v>
      </c>
      <c r="K17" s="35" t="s">
        <v>969</v>
      </c>
      <c r="L17" s="35" t="s">
        <v>969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974</v>
      </c>
      <c r="J20" s="41" t="s">
        <v>974</v>
      </c>
      <c r="K20" s="41" t="s">
        <v>980</v>
      </c>
      <c r="L20" s="41" t="s">
        <v>988</v>
      </c>
      <c r="M20" s="41" t="s">
        <v>988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1017</v>
      </c>
      <c r="C22" s="126" t="s">
        <v>440</v>
      </c>
      <c r="D22" s="48"/>
      <c r="E22" s="157">
        <f>+E23+E25+E36+E37</f>
        <v>0</v>
      </c>
      <c r="F22" s="157">
        <f>+G22+H22</f>
        <v>50692</v>
      </c>
      <c r="G22" s="157">
        <f>+G23+G25+G36+G37</f>
        <v>50692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1016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1018</v>
      </c>
      <c r="C25" s="130" t="s">
        <v>994</v>
      </c>
      <c r="D25" s="102"/>
      <c r="E25" s="157">
        <f>+E26+E30+E31+E32+E33</f>
        <v>0</v>
      </c>
      <c r="F25" s="157">
        <f>+G25+H25</f>
        <v>50692</v>
      </c>
      <c r="G25" s="157">
        <f aca="true" t="shared" si="0" ref="G25:M25">+G26+G30+G31+G32+G33</f>
        <v>50692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1019</v>
      </c>
      <c r="C26" s="131" t="s">
        <v>995</v>
      </c>
      <c r="D26" s="97"/>
      <c r="E26" s="160">
        <f>OTCHET!E72</f>
        <v>0</v>
      </c>
      <c r="F26" s="160">
        <f aca="true" t="shared" si="1" ref="F26:F37">+G26+H26</f>
        <v>50692</v>
      </c>
      <c r="G26" s="160">
        <f>OTCHET!F72</f>
        <v>50692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1020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1021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996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1123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1050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997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1581</v>
      </c>
      <c r="C37" s="914" t="s">
        <v>441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1027</v>
      </c>
      <c r="C38" s="140" t="s">
        <v>1001</v>
      </c>
      <c r="D38" s="48"/>
      <c r="E38" s="162">
        <f>SUM(E39:E53)-E44-E46-E51-E52</f>
        <v>0</v>
      </c>
      <c r="F38" s="162">
        <f>+G38+H38</f>
        <v>0</v>
      </c>
      <c r="G38" s="162">
        <f>SUM(G39:G53)-G44-G46-G51-G52</f>
        <v>0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1041</v>
      </c>
      <c r="C39" s="131" t="s">
        <v>998</v>
      </c>
      <c r="D39" s="59"/>
      <c r="E39" s="160">
        <f>OTCHET!E181</f>
        <v>0</v>
      </c>
      <c r="F39" s="158">
        <f aca="true" t="shared" si="2" ref="F39:F54">+G39+H39</f>
        <v>0</v>
      </c>
      <c r="G39" s="160">
        <f>OTCHET!F181</f>
        <v>0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1028</v>
      </c>
      <c r="C40" s="129" t="s">
        <v>999</v>
      </c>
      <c r="D40" s="55"/>
      <c r="E40" s="161">
        <f>OTCHET!E184</f>
        <v>0</v>
      </c>
      <c r="F40" s="161">
        <f t="shared" si="2"/>
        <v>0</v>
      </c>
      <c r="G40" s="161">
        <f>OTCHET!F184</f>
        <v>0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1051</v>
      </c>
      <c r="D41" s="55"/>
      <c r="E41" s="161">
        <f>+OTCHET!E190+OTCHET!E196</f>
        <v>0</v>
      </c>
      <c r="F41" s="161">
        <f t="shared" si="2"/>
        <v>0</v>
      </c>
      <c r="G41" s="161">
        <f>+OTCHET!F190+OTCHET!F196</f>
        <v>0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1029</v>
      </c>
      <c r="C42" s="129" t="s">
        <v>1237</v>
      </c>
      <c r="D42" s="55"/>
      <c r="E42" s="161">
        <f>+OTCHET!E197+OTCHET!E215+OTCHET!E262+OTCHET!E288</f>
        <v>0</v>
      </c>
      <c r="F42" s="161">
        <f t="shared" si="2"/>
        <v>0</v>
      </c>
      <c r="G42" s="161">
        <f>+OTCHET!F197+OTCHET!F215+OTCHET!F262</f>
        <v>0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1030</v>
      </c>
      <c r="C43" s="129" t="s">
        <v>1000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1054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1031</v>
      </c>
      <c r="C45" s="129" t="s">
        <v>1124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1238</v>
      </c>
      <c r="C46" s="129" t="s">
        <v>1244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1239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1240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1241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1242</v>
      </c>
      <c r="C50" s="155" t="s">
        <v>1119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1053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1243</v>
      </c>
      <c r="C53" s="144" t="s">
        <v>1052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0</v>
      </c>
      <c r="G54" s="157">
        <f>+G55+G56+G60</f>
        <v>0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1122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1032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0</v>
      </c>
      <c r="G56" s="166">
        <f>+OTCHET!F370+OTCHET!F378+OTCHET!F383+OTCHET!F386+OTCHET!F389+OTCHET!F392+OTCHET!F393+OTCHET!F396+OTCHET!F409+OTCHET!F410+OTCHET!F411+OTCHET!F412+OTCHET!F413</f>
        <v>0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1125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1524</v>
      </c>
      <c r="C60" s="148" t="s">
        <v>1002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50692</v>
      </c>
      <c r="G62" s="157">
        <f>+G22-G38+G54-G61</f>
        <v>50692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1033</v>
      </c>
      <c r="D64" s="61"/>
      <c r="E64" s="167">
        <f>SUM(+E66+E74+E75+E82+E83+E84+E87+E88+E89+E90+E91+E92+E93)</f>
        <v>0</v>
      </c>
      <c r="F64" s="162">
        <f>+G64+H64</f>
        <v>-50692</v>
      </c>
      <c r="G64" s="167">
        <f aca="true" t="shared" si="5" ref="G64:L64">SUM(+G66+G74+G75+G82+G83+G84+G87+G88+G89+G90+G91+G92+G93)</f>
        <v>-50692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1034</v>
      </c>
      <c r="C66" s="129" t="s">
        <v>1055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1035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1036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1037</v>
      </c>
      <c r="C69" s="129" t="s">
        <v>1003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1038</v>
      </c>
      <c r="C70" s="129" t="s">
        <v>1004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1039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1042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1040</v>
      </c>
      <c r="C74" s="148" t="s">
        <v>1005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1043</v>
      </c>
      <c r="C75" s="129" t="s">
        <v>1056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1044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1045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1015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1121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1120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1006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1014</v>
      </c>
      <c r="C83" s="129" t="s">
        <v>1007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1013</v>
      </c>
      <c r="C84" s="129" t="s">
        <v>1585</v>
      </c>
      <c r="D84" s="55"/>
      <c r="E84" s="166">
        <f>+E85+E86</f>
        <v>0</v>
      </c>
      <c r="F84" s="161">
        <f t="shared" si="7"/>
        <v>41811349</v>
      </c>
      <c r="G84" s="166">
        <f aca="true" t="shared" si="9" ref="G84:M84">+G85+G86</f>
        <v>41811349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1012</v>
      </c>
      <c r="C85" s="129" t="s">
        <v>1586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1047</v>
      </c>
      <c r="C86" s="129" t="s">
        <v>446</v>
      </c>
      <c r="D86" s="95"/>
      <c r="E86" s="166">
        <f>+OTCHET!E508+OTCHET!E511+OTCHET!E531</f>
        <v>0</v>
      </c>
      <c r="F86" s="161">
        <f t="shared" si="7"/>
        <v>41811349</v>
      </c>
      <c r="G86" s="166">
        <f>+OTCHET!F508+OTCHET!F511+OTCHET!F531</f>
        <v>41811349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1525</v>
      </c>
      <c r="C87" s="144" t="s">
        <v>1008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1011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88720286</v>
      </c>
      <c r="G88" s="271">
        <f>+OTCHET!F554+OTCHET!F555+OTCHET!F556+OTCHET!F557+OTCHET!F558+OTCHET!F559</f>
        <v>88720286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1010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-47735</v>
      </c>
      <c r="G89" s="164">
        <f>+OTCHET!F560+OTCHET!F561+OTCHET!F562+OTCHET!F563+OTCHET!F564+OTCHET!F565+OTCHET!F566</f>
        <v>-47735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1009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1776407</v>
      </c>
      <c r="G91" s="157">
        <f>+OTCHET!F574+OTCHET!F575</f>
        <v>1776407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-132310999</v>
      </c>
      <c r="G92" s="157">
        <f>+OTCHET!F576+OTCHET!F577</f>
        <v>-132310999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1048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1246</v>
      </c>
      <c r="C94" s="137" t="s">
        <v>1245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989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990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991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992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993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991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992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70" t="s">
        <v>1947</v>
      </c>
      <c r="C110" s="70" t="s">
        <v>1948</v>
      </c>
      <c r="D110" s="70" t="s">
        <v>1949</v>
      </c>
      <c r="E110" s="71" t="s">
        <v>1949</v>
      </c>
      <c r="F110" s="64"/>
      <c r="G110" s="64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2" t="s">
        <v>1950</v>
      </c>
      <c r="C111" s="72" t="s">
        <v>1951</v>
      </c>
      <c r="D111" s="72" t="s">
        <v>1952</v>
      </c>
      <c r="E111" s="72" t="s">
        <v>1952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68" t="s">
        <v>1953</v>
      </c>
      <c r="C112" s="68"/>
      <c r="D112" s="68" t="s">
        <v>1129</v>
      </c>
      <c r="E112" s="71"/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 t="s">
        <v>1954</v>
      </c>
      <c r="E113" s="72"/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24" t="s">
        <v>970</v>
      </c>
      <c r="C114" s="24"/>
      <c r="D114" s="24"/>
      <c r="E114" s="71" t="s">
        <v>1955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68" t="s">
        <v>983</v>
      </c>
      <c r="C115" s="68"/>
      <c r="D115" s="68"/>
      <c r="E115" s="72" t="s">
        <v>1956</v>
      </c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971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971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984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985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1126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1919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1127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1128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4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4:C114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1523</v>
      </c>
      <c r="H1" s="656" t="s">
        <v>418</v>
      </c>
      <c r="I1" s="659" t="s">
        <v>1481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1132</v>
      </c>
      <c r="F5" s="657" t="s">
        <v>1132</v>
      </c>
      <c r="I5" s="839">
        <v>1</v>
      </c>
    </row>
    <row r="6" spans="3:9" ht="21">
      <c r="C6" s="662"/>
      <c r="D6" s="663"/>
      <c r="E6" s="661"/>
      <c r="F6" s="657" t="s">
        <v>1132</v>
      </c>
      <c r="I6" s="839">
        <v>1</v>
      </c>
    </row>
    <row r="7" spans="2:9" ht="42" customHeight="1">
      <c r="B7" s="1068" t="str">
        <f>OTCHET!B7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069"/>
      <c r="D7" s="1069"/>
      <c r="F7" s="664"/>
      <c r="I7" s="839">
        <v>1</v>
      </c>
    </row>
    <row r="8" spans="3:9" ht="21">
      <c r="C8" s="662"/>
      <c r="D8" s="663"/>
      <c r="E8" s="664" t="s">
        <v>1133</v>
      </c>
      <c r="F8" s="664" t="s">
        <v>987</v>
      </c>
      <c r="I8" s="839">
        <v>1</v>
      </c>
    </row>
    <row r="9" spans="2:9" ht="36.75" customHeight="1" thickBot="1">
      <c r="B9" s="1070" t="str">
        <f>OTCHET!B9</f>
        <v>МИНИСТЕРСТВО НА ОКОЛНАТА СРЕДА И ВОДИТЕ</v>
      </c>
      <c r="C9" s="1071"/>
      <c r="D9" s="1071"/>
      <c r="E9" s="665">
        <f>OTCHET!$E9</f>
        <v>41640</v>
      </c>
      <c r="F9" s="666">
        <f>OTCHET!$F9</f>
        <v>42004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070" t="str">
        <f>OTCHET!B12</f>
        <v>Министерство на околната среда и водите</v>
      </c>
      <c r="C12" s="1071"/>
      <c r="D12" s="1071"/>
      <c r="E12" s="664" t="s">
        <v>1135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1137</v>
      </c>
      <c r="F13" s="671" t="s">
        <v>1132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1138</v>
      </c>
      <c r="I18" s="839">
        <v>1</v>
      </c>
    </row>
    <row r="19" spans="1:9" ht="21.75" thickBot="1">
      <c r="A19" s="672"/>
      <c r="B19" s="673"/>
      <c r="C19" s="674"/>
      <c r="D19" s="675" t="s">
        <v>1139</v>
      </c>
      <c r="E19" s="676" t="s">
        <v>1140</v>
      </c>
      <c r="F19" s="676" t="s">
        <v>1141</v>
      </c>
      <c r="G19" s="676" t="s">
        <v>1141</v>
      </c>
      <c r="H19" s="676" t="s">
        <v>1141</v>
      </c>
      <c r="I19" s="839">
        <v>1</v>
      </c>
    </row>
    <row r="20" spans="2:9" ht="32.25" thickBot="1">
      <c r="B20" s="677" t="s">
        <v>1046</v>
      </c>
      <c r="C20" s="678"/>
      <c r="D20" s="679" t="s">
        <v>1482</v>
      </c>
      <c r="E20" s="680">
        <f>OTCHET!E20</f>
        <v>2014</v>
      </c>
      <c r="F20" s="832" t="s">
        <v>1517</v>
      </c>
      <c r="G20" s="832" t="s">
        <v>1518</v>
      </c>
      <c r="H20" s="367" t="s">
        <v>1462</v>
      </c>
      <c r="I20" s="840">
        <v>1</v>
      </c>
    </row>
    <row r="21" spans="2:9" ht="21.75" thickBot="1">
      <c r="B21" s="681"/>
      <c r="C21" s="682"/>
      <c r="D21" s="683" t="s">
        <v>1144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072" t="s">
        <v>1145</v>
      </c>
      <c r="D22" s="1073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66" t="s">
        <v>1149</v>
      </c>
      <c r="D23" s="1067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4" t="s">
        <v>1154</v>
      </c>
      <c r="D24" s="1075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66" t="s">
        <v>1944</v>
      </c>
      <c r="D25" s="1067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66" t="s">
        <v>1163</v>
      </c>
      <c r="D26" s="1067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66" t="s">
        <v>1483</v>
      </c>
      <c r="D27" s="1067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66" t="s">
        <v>1174</v>
      </c>
      <c r="D28" s="1067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66" t="s">
        <v>1177</v>
      </c>
      <c r="D29" s="1067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66" t="s">
        <v>1180</v>
      </c>
      <c r="D30" s="1067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66" t="s">
        <v>1181</v>
      </c>
      <c r="D31" s="1067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66" t="s">
        <v>1188</v>
      </c>
      <c r="D32" s="1067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66" t="s">
        <v>1189</v>
      </c>
      <c r="D33" s="1067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66" t="s">
        <v>1190</v>
      </c>
      <c r="D34" s="1067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66" t="s">
        <v>1191</v>
      </c>
      <c r="D35" s="1067"/>
      <c r="E35" s="847">
        <f>OTCHET!$E72</f>
        <v>0</v>
      </c>
      <c r="F35" s="847">
        <f>OTCHET!$F72</f>
        <v>50692</v>
      </c>
      <c r="G35" s="689">
        <f>OTCHET!$G72</f>
        <v>0</v>
      </c>
      <c r="H35" s="689">
        <f>OTCHET!$H72</f>
        <v>50692</v>
      </c>
      <c r="I35" s="835">
        <f t="shared" si="0"/>
        <v>1</v>
      </c>
    </row>
    <row r="36" spans="1:9" s="687" customFormat="1" ht="21">
      <c r="A36" s="692">
        <v>350</v>
      </c>
      <c r="B36" s="693">
        <v>2500</v>
      </c>
      <c r="C36" s="1076" t="s">
        <v>1206</v>
      </c>
      <c r="D36" s="1077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76" t="s">
        <v>526</v>
      </c>
      <c r="D37" s="1077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66" t="s">
        <v>527</v>
      </c>
      <c r="D38" s="1067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66" t="s">
        <v>1223</v>
      </c>
      <c r="D39" s="1067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66" t="s">
        <v>1226</v>
      </c>
      <c r="D40" s="1067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66" t="s">
        <v>1231</v>
      </c>
      <c r="D41" s="1067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1235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66" t="s">
        <v>706</v>
      </c>
      <c r="D43" s="1067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66" t="s">
        <v>707</v>
      </c>
      <c r="D44" s="1067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66" t="s">
        <v>15</v>
      </c>
      <c r="D45" s="1067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66" t="s">
        <v>18</v>
      </c>
      <c r="D46" s="1067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66" t="s">
        <v>845</v>
      </c>
      <c r="D47" s="1067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083" t="s">
        <v>846</v>
      </c>
      <c r="D48" s="1084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50692</v>
      </c>
      <c r="G49" s="704">
        <f>OTCHET!$G163</f>
        <v>0</v>
      </c>
      <c r="H49" s="704">
        <f>OTCHET!$H163</f>
        <v>50692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4" s="1086"/>
      <c r="D54" s="1086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1133</v>
      </c>
      <c r="F55" s="711" t="s">
        <v>987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8" t="str">
        <f>$B$9</f>
        <v>МИНИСТЕРСТВО НА ОКОЛНАТА СРЕДА И ВОДИТЕ</v>
      </c>
      <c r="C56" s="1079"/>
      <c r="D56" s="1079"/>
      <c r="E56" s="713">
        <f>$E$9</f>
        <v>41640</v>
      </c>
      <c r="F56" s="714">
        <f>$F$9</f>
        <v>42004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8" t="str">
        <f>$B$12</f>
        <v>Министерство на околната среда и водите</v>
      </c>
      <c r="C59" s="1079"/>
      <c r="D59" s="1079"/>
      <c r="E59" s="710" t="s">
        <v>1135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1137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1138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1046</v>
      </c>
      <c r="C63" s="1097" t="s">
        <v>1027</v>
      </c>
      <c r="D63" s="1098"/>
      <c r="E63" s="719" t="s">
        <v>1140</v>
      </c>
      <c r="F63" s="720" t="s">
        <v>1141</v>
      </c>
      <c r="G63" s="720" t="s">
        <v>1141</v>
      </c>
      <c r="H63" s="720" t="s">
        <v>1141</v>
      </c>
      <c r="I63" s="841">
        <v>1</v>
      </c>
      <c r="J63" s="1080" t="s">
        <v>1519</v>
      </c>
      <c r="K63" s="1080" t="s">
        <v>1520</v>
      </c>
      <c r="L63" s="1080" t="s">
        <v>1521</v>
      </c>
      <c r="M63" s="1080" t="s">
        <v>1522</v>
      </c>
    </row>
    <row r="64" spans="2:13" s="672" customFormat="1" ht="49.5" customHeight="1" thickBot="1">
      <c r="B64" s="721"/>
      <c r="C64" s="1093" t="s">
        <v>1484</v>
      </c>
      <c r="D64" s="1094"/>
      <c r="E64" s="722">
        <f>+E20</f>
        <v>2014</v>
      </c>
      <c r="F64" s="832" t="s">
        <v>1517</v>
      </c>
      <c r="G64" s="832" t="s">
        <v>1518</v>
      </c>
      <c r="H64" s="367" t="s">
        <v>1462</v>
      </c>
      <c r="I64" s="841">
        <v>1</v>
      </c>
      <c r="J64" s="1081"/>
      <c r="K64" s="1081"/>
      <c r="L64" s="1091"/>
      <c r="M64" s="1091"/>
    </row>
    <row r="65" spans="2:13" s="672" customFormat="1" ht="39" customHeight="1" thickBot="1">
      <c r="B65" s="723"/>
      <c r="C65" s="1095" t="s">
        <v>712</v>
      </c>
      <c r="D65" s="1096"/>
      <c r="E65" s="724"/>
      <c r="F65" s="724"/>
      <c r="G65" s="724"/>
      <c r="H65" s="724"/>
      <c r="I65" s="841">
        <v>1</v>
      </c>
      <c r="J65" s="1082"/>
      <c r="K65" s="1082"/>
      <c r="L65" s="1092"/>
      <c r="M65" s="1092"/>
    </row>
    <row r="66" spans="1:13" s="687" customFormat="1" ht="34.5" customHeight="1">
      <c r="A66" s="694">
        <v>5</v>
      </c>
      <c r="B66" s="685">
        <v>100</v>
      </c>
      <c r="C66" s="1099" t="s">
        <v>714</v>
      </c>
      <c r="D66" s="1100"/>
      <c r="E66" s="846">
        <f>OTCHET!$E181</f>
        <v>0</v>
      </c>
      <c r="F66" s="846">
        <f>OTCHET!$F181</f>
        <v>0</v>
      </c>
      <c r="G66" s="686">
        <f>OTCHET!$G181</f>
        <v>0</v>
      </c>
      <c r="H66" s="686">
        <f>OTCHET!$H181</f>
        <v>0</v>
      </c>
      <c r="I66" s="835">
        <f aca="true" t="shared" si="1" ref="I66:I95">(IF(E66&lt;&gt;0,$I$2,IF(H66&lt;&gt;0,$I$2,"")))</f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76" t="s">
        <v>717</v>
      </c>
      <c r="D67" s="1077"/>
      <c r="E67" s="847">
        <f>OTCHET!$E184</f>
        <v>0</v>
      </c>
      <c r="F67" s="847">
        <f>OTCHET!$F184</f>
        <v>0</v>
      </c>
      <c r="G67" s="689">
        <f>OTCHET!$G184</f>
        <v>0</v>
      </c>
      <c r="H67" s="689">
        <f>OTCHET!$H184</f>
        <v>0</v>
      </c>
      <c r="I67" s="835">
        <f t="shared" si="1"/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66" t="s">
        <v>1300</v>
      </c>
      <c r="D68" s="1067"/>
      <c r="E68" s="847">
        <f>OTCHET!$E190</f>
        <v>0</v>
      </c>
      <c r="F68" s="847">
        <f>OTCHET!$F190</f>
        <v>0</v>
      </c>
      <c r="G68" s="689">
        <f>OTCHET!$G190</f>
        <v>0</v>
      </c>
      <c r="H68" s="689">
        <f>OTCHET!$H190</f>
        <v>0</v>
      </c>
      <c r="I68" s="835">
        <f t="shared" si="1"/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4" t="s">
        <v>1306</v>
      </c>
      <c r="D69" s="1101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76" t="s">
        <v>1307</v>
      </c>
      <c r="D70" s="1077"/>
      <c r="E70" s="847">
        <f>OTCHET!$E197</f>
        <v>0</v>
      </c>
      <c r="F70" s="847">
        <f>OTCHET!$F197</f>
        <v>0</v>
      </c>
      <c r="G70" s="689">
        <f>OTCHET!$G197</f>
        <v>0</v>
      </c>
      <c r="H70" s="689">
        <f>OTCHET!$H197</f>
        <v>0</v>
      </c>
      <c r="I70" s="835">
        <f t="shared" si="1"/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87" t="s">
        <v>855</v>
      </c>
      <c r="D71" s="1088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87" t="s">
        <v>1528</v>
      </c>
      <c r="D72" s="1088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87" t="s">
        <v>1329</v>
      </c>
      <c r="D73" s="1088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87" t="s">
        <v>1331</v>
      </c>
      <c r="D74" s="1088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89" t="s">
        <v>1332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89" t="s">
        <v>1333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89" t="s">
        <v>1334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87" t="s">
        <v>1335</v>
      </c>
      <c r="D78" s="1088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1342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87" t="s">
        <v>1349</v>
      </c>
      <c r="D80" s="1088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87" t="s">
        <v>1350</v>
      </c>
      <c r="D81" s="1088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87" t="s">
        <v>1351</v>
      </c>
      <c r="D82" s="1088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87" t="s">
        <v>1352</v>
      </c>
      <c r="D83" s="1088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87" t="s">
        <v>1359</v>
      </c>
      <c r="D84" s="1088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87" t="s">
        <v>1363</v>
      </c>
      <c r="D85" s="1088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87" t="s">
        <v>1440</v>
      </c>
      <c r="D86" s="1088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89" t="s">
        <v>1364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87" t="s">
        <v>859</v>
      </c>
      <c r="D88" s="1088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03" t="s">
        <v>1365</v>
      </c>
      <c r="D89" s="1104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03" t="s">
        <v>1366</v>
      </c>
      <c r="D90" s="1104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03" t="s">
        <v>303</v>
      </c>
      <c r="D91" s="1104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03" t="s">
        <v>1383</v>
      </c>
      <c r="D92" s="1104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87" t="s">
        <v>1384</v>
      </c>
      <c r="D93" s="1088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11" t="s">
        <v>1389</v>
      </c>
      <c r="D94" s="111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1485</v>
      </c>
      <c r="C95" s="1113" t="s">
        <v>1393</v>
      </c>
      <c r="D95" s="111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02" t="s">
        <v>1397</v>
      </c>
      <c r="D96" s="1102"/>
      <c r="E96" s="704">
        <f>OTCHET!$E292</f>
        <v>0</v>
      </c>
      <c r="F96" s="704">
        <f>OTCHET!$F292</f>
        <v>0</v>
      </c>
      <c r="G96" s="704">
        <f>OTCHET!$G292</f>
        <v>0</v>
      </c>
      <c r="H96" s="704">
        <f>OTCHET!$H292</f>
        <v>0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99" s="1086"/>
      <c r="D99" s="1086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1133</v>
      </c>
      <c r="F100" s="711" t="s">
        <v>987</v>
      </c>
      <c r="I100" s="839">
        <v>1</v>
      </c>
    </row>
    <row r="101" spans="1:9" ht="38.25" customHeight="1" thickBot="1">
      <c r="A101" s="701"/>
      <c r="B101" s="1078" t="str">
        <f>$B$9</f>
        <v>МИНИСТЕРСТВО НА ОКОЛНАТА СРЕДА И ВОДИТЕ</v>
      </c>
      <c r="C101" s="1079"/>
      <c r="D101" s="1079"/>
      <c r="E101" s="713">
        <f>$E$9</f>
        <v>41640</v>
      </c>
      <c r="F101" s="714">
        <f>$F$9</f>
        <v>42004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8" t="str">
        <f>$B$12</f>
        <v>Министерство на околната среда и водите</v>
      </c>
      <c r="C104" s="1079"/>
      <c r="D104" s="1079"/>
      <c r="E104" s="710" t="s">
        <v>1135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1137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1138</v>
      </c>
      <c r="I107" s="839">
        <v>1</v>
      </c>
    </row>
    <row r="108" spans="1:9" ht="21">
      <c r="A108" s="701"/>
      <c r="B108" s="743"/>
      <c r="C108" s="1115"/>
      <c r="D108" s="1116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1046</v>
      </c>
      <c r="C109" s="1107" t="s">
        <v>1912</v>
      </c>
      <c r="D109" s="1108"/>
      <c r="E109" s="746" t="s">
        <v>1441</v>
      </c>
      <c r="F109" s="746" t="s">
        <v>1141</v>
      </c>
      <c r="G109" s="746" t="s">
        <v>1141</v>
      </c>
      <c r="H109" s="746" t="s">
        <v>1141</v>
      </c>
      <c r="I109" s="839">
        <v>1</v>
      </c>
    </row>
    <row r="110" spans="1:9" ht="42.75" customHeight="1">
      <c r="A110" s="701"/>
      <c r="B110" s="745"/>
      <c r="C110" s="1107" t="s">
        <v>1484</v>
      </c>
      <c r="D110" s="1108"/>
      <c r="E110" s="746" t="s">
        <v>965</v>
      </c>
      <c r="F110" s="832" t="s">
        <v>1517</v>
      </c>
      <c r="G110" s="832" t="s">
        <v>1518</v>
      </c>
      <c r="H110" s="367" t="s">
        <v>1462</v>
      </c>
      <c r="I110" s="839">
        <v>1</v>
      </c>
    </row>
    <row r="111" spans="1:9" ht="21.75" thickBot="1">
      <c r="A111" s="701"/>
      <c r="B111" s="747"/>
      <c r="C111" s="1109"/>
      <c r="D111" s="111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17" t="s">
        <v>1913</v>
      </c>
      <c r="D112" s="1118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119" t="s">
        <v>402</v>
      </c>
      <c r="D113" s="1120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5" t="s">
        <v>1914</v>
      </c>
      <c r="D114" s="1106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66" t="s">
        <v>881</v>
      </c>
      <c r="D115" s="1067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21" t="s">
        <v>1576</v>
      </c>
      <c r="D116" s="1122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119" t="s">
        <v>406</v>
      </c>
      <c r="D117" s="1120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099" t="s">
        <v>1370</v>
      </c>
      <c r="D118" s="1100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76" t="s">
        <v>1371</v>
      </c>
      <c r="D119" s="1077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131" t="s">
        <v>1373</v>
      </c>
      <c r="D120" s="1132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127" t="s">
        <v>1374</v>
      </c>
      <c r="D121" s="1090"/>
      <c r="E121" s="854">
        <f>OTCHET!$E386</f>
        <v>0</v>
      </c>
      <c r="F121" s="859">
        <f>OTCHET!$F386</f>
        <v>0</v>
      </c>
      <c r="G121" s="759">
        <f>OTCHET!$G386</f>
        <v>0</v>
      </c>
      <c r="H121" s="759">
        <f>OTCHET!$H386</f>
        <v>0</v>
      </c>
      <c r="I121" s="836">
        <f t="shared" si="2"/>
      </c>
    </row>
    <row r="122" spans="1:18" s="760" customFormat="1" ht="34.5" customHeight="1">
      <c r="A122" s="695">
        <v>210</v>
      </c>
      <c r="B122" s="688">
        <v>6400</v>
      </c>
      <c r="C122" s="1125" t="s">
        <v>1375</v>
      </c>
      <c r="D122" s="1126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1486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127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127" t="s">
        <v>1445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28" t="s">
        <v>1378</v>
      </c>
      <c r="D126" s="1129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33" t="s">
        <v>1865</v>
      </c>
      <c r="D127" s="1134"/>
      <c r="E127" s="704">
        <f>OTCHET!$E406</f>
        <v>0</v>
      </c>
      <c r="F127" s="704">
        <f>OTCHET!$F406</f>
        <v>0</v>
      </c>
      <c r="G127" s="704">
        <f>OTCHET!$G406</f>
        <v>0</v>
      </c>
      <c r="H127" s="704">
        <f>OTCHET!$H406</f>
        <v>0</v>
      </c>
      <c r="I127" s="839">
        <v>1</v>
      </c>
    </row>
    <row r="128" spans="1:9" ht="54" customHeight="1" thickBot="1">
      <c r="A128" s="701">
        <v>261</v>
      </c>
      <c r="B128" s="756" t="s">
        <v>1046</v>
      </c>
      <c r="C128" s="1135" t="s">
        <v>1866</v>
      </c>
      <c r="D128" s="1136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119" t="s">
        <v>1867</v>
      </c>
      <c r="D129" s="1120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5" t="s">
        <v>1868</v>
      </c>
      <c r="D130" s="1106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66" t="s">
        <v>1487</v>
      </c>
      <c r="D131" s="1067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4" t="s">
        <v>1380</v>
      </c>
      <c r="D132" s="1075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4" t="s">
        <v>1381</v>
      </c>
      <c r="D133" s="1101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23" t="s">
        <v>8</v>
      </c>
      <c r="D134" s="1124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33" t="s">
        <v>1869</v>
      </c>
      <c r="D135" s="113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39" s="1086"/>
      <c r="D139" s="1086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1133</v>
      </c>
      <c r="F140" s="711" t="s">
        <v>987</v>
      </c>
      <c r="I140" s="839">
        <v>1</v>
      </c>
    </row>
    <row r="141" spans="1:9" ht="38.25" customHeight="1" thickBot="1">
      <c r="A141" s="739"/>
      <c r="B141" s="1078" t="str">
        <f>$B$9</f>
        <v>МИНИСТЕРСТВО НА ОКОЛНАТА СРЕДА И ВОДИТЕ</v>
      </c>
      <c r="C141" s="1079"/>
      <c r="D141" s="1079"/>
      <c r="E141" s="713">
        <f>$E$9</f>
        <v>41640</v>
      </c>
      <c r="F141" s="714">
        <f>$F$9</f>
        <v>42004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8" t="str">
        <f>$B$12</f>
        <v>Министерство на околната среда и водите</v>
      </c>
      <c r="C144" s="1079"/>
      <c r="D144" s="1079"/>
      <c r="E144" s="710" t="s">
        <v>1135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1137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1138</v>
      </c>
      <c r="I147" s="839">
        <v>1</v>
      </c>
    </row>
    <row r="148" spans="1:9" ht="21.75" thickBot="1">
      <c r="A148" s="739"/>
      <c r="B148" s="768"/>
      <c r="C148" s="769"/>
      <c r="D148" s="770" t="s">
        <v>1488</v>
      </c>
      <c r="E148" s="771" t="s">
        <v>1453</v>
      </c>
      <c r="F148" s="772" t="s">
        <v>1141</v>
      </c>
      <c r="G148" s="772" t="s">
        <v>1141</v>
      </c>
      <c r="H148" s="772" t="s">
        <v>1141</v>
      </c>
      <c r="I148" s="839">
        <v>1</v>
      </c>
    </row>
    <row r="149" spans="1:9" ht="38.25" thickBot="1">
      <c r="A149" s="739"/>
      <c r="B149" s="773"/>
      <c r="C149" s="773"/>
      <c r="D149" s="774" t="s">
        <v>1870</v>
      </c>
      <c r="E149" s="772">
        <f>+E20</f>
        <v>2014</v>
      </c>
      <c r="F149" s="832" t="s">
        <v>1517</v>
      </c>
      <c r="G149" s="832" t="s">
        <v>1518</v>
      </c>
      <c r="H149" s="367" t="s">
        <v>1462</v>
      </c>
      <c r="I149" s="839">
        <v>1</v>
      </c>
    </row>
    <row r="150" spans="1:9" ht="21.75" thickBot="1">
      <c r="A150" s="739"/>
      <c r="B150" s="775"/>
      <c r="C150" s="776"/>
      <c r="D150" s="777" t="s">
        <v>1871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50692</v>
      </c>
      <c r="G151" s="782">
        <f>+G49-G96+G127+G135</f>
        <v>0</v>
      </c>
      <c r="H151" s="782">
        <f>+H49-H96+H127+H135</f>
        <v>50692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55" s="1086"/>
      <c r="D155" s="1086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1133</v>
      </c>
      <c r="F156" s="711" t="s">
        <v>987</v>
      </c>
      <c r="I156" s="839">
        <v>1</v>
      </c>
    </row>
    <row r="157" spans="1:9" ht="38.25" customHeight="1" thickBot="1">
      <c r="A157" s="739"/>
      <c r="B157" s="1078" t="str">
        <f>$B$9</f>
        <v>МИНИСТЕРСТВО НА ОКОЛНАТА СРЕДА И ВОДИТЕ</v>
      </c>
      <c r="C157" s="1079"/>
      <c r="D157" s="1079"/>
      <c r="E157" s="713">
        <f>$E$9</f>
        <v>41640</v>
      </c>
      <c r="F157" s="714">
        <f>$F$9</f>
        <v>42004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8" t="str">
        <f>$B$12</f>
        <v>Министерство на околната среда и водите</v>
      </c>
      <c r="C160" s="1079"/>
      <c r="D160" s="1079"/>
      <c r="E160" s="710" t="s">
        <v>1135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1137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1138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1046</v>
      </c>
      <c r="C165" s="789"/>
      <c r="D165" s="721" t="s">
        <v>1872</v>
      </c>
      <c r="E165" s="746" t="s">
        <v>1140</v>
      </c>
      <c r="F165" s="746" t="s">
        <v>1141</v>
      </c>
      <c r="G165" s="746" t="s">
        <v>1141</v>
      </c>
      <c r="H165" s="746" t="s">
        <v>1141</v>
      </c>
      <c r="I165" s="839">
        <v>1</v>
      </c>
    </row>
    <row r="166" spans="1:9" ht="32.25" thickBot="1">
      <c r="A166" s="739"/>
      <c r="B166" s="790"/>
      <c r="C166" s="744"/>
      <c r="D166" s="679" t="s">
        <v>1484</v>
      </c>
      <c r="E166" s="722">
        <f>+E20</f>
        <v>2014</v>
      </c>
      <c r="F166" s="832" t="s">
        <v>1517</v>
      </c>
      <c r="G166" s="844" t="s">
        <v>1518</v>
      </c>
      <c r="H166" s="845" t="s">
        <v>1462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1873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30" t="s">
        <v>1874</v>
      </c>
      <c r="D168" s="1100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87" t="s">
        <v>1877</v>
      </c>
      <c r="D169" s="1088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87" t="s">
        <v>1880</v>
      </c>
      <c r="D170" s="1088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89" t="s">
        <v>1883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37" t="s">
        <v>1890</v>
      </c>
      <c r="D172" s="1138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76" t="s">
        <v>1489</v>
      </c>
      <c r="D173" s="1077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4" t="s">
        <v>1490</v>
      </c>
      <c r="D174" s="1101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4" t="s">
        <v>184</v>
      </c>
      <c r="D175" s="1101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66" t="s">
        <v>1491</v>
      </c>
      <c r="D176" s="1067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76" t="s">
        <v>194</v>
      </c>
      <c r="D177" s="1077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76" t="s">
        <v>198</v>
      </c>
      <c r="D178" s="1077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4" t="s">
        <v>444</v>
      </c>
      <c r="D179" s="1101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4" t="s">
        <v>1915</v>
      </c>
      <c r="D180" s="1101"/>
      <c r="E180" s="854">
        <f>OTCHET!$E511</f>
        <v>0</v>
      </c>
      <c r="F180" s="855">
        <f>OTCHET!$F511</f>
        <v>0</v>
      </c>
      <c r="G180" s="753">
        <f>OTCHET!$G511</f>
        <v>0</v>
      </c>
      <c r="H180" s="753">
        <f>OTCHET!$H511</f>
        <v>0</v>
      </c>
      <c r="I180" s="836">
        <f t="shared" si="3"/>
      </c>
    </row>
    <row r="181" spans="1:9" s="687" customFormat="1" ht="33.75" customHeight="1">
      <c r="A181" s="694">
        <v>375</v>
      </c>
      <c r="B181" s="688">
        <v>8900</v>
      </c>
      <c r="C181" s="1127" t="s">
        <v>1580</v>
      </c>
      <c r="D181" s="1090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76" t="s">
        <v>206</v>
      </c>
      <c r="D182" s="1077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127" t="s">
        <v>1916</v>
      </c>
      <c r="D183" s="1131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139" t="s">
        <v>1492</v>
      </c>
      <c r="D184" s="1101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76" t="s">
        <v>1493</v>
      </c>
      <c r="D185" s="1077"/>
      <c r="E185" s="854">
        <f>OTCHET!$E531</f>
        <v>0</v>
      </c>
      <c r="F185" s="855">
        <f>OTCHET!$F531</f>
        <v>41811349</v>
      </c>
      <c r="G185" s="753">
        <f>OTCHET!$G531</f>
        <v>0</v>
      </c>
      <c r="H185" s="753">
        <f>OTCHET!$H531</f>
        <v>41811349</v>
      </c>
      <c r="I185" s="836">
        <f t="shared" si="3"/>
        <v>1</v>
      </c>
    </row>
    <row r="186" spans="1:9" s="687" customFormat="1" ht="31.5" customHeight="1">
      <c r="A186" s="729">
        <v>470</v>
      </c>
      <c r="B186" s="688">
        <v>9500</v>
      </c>
      <c r="C186" s="1139" t="s">
        <v>1494</v>
      </c>
      <c r="D186" s="1147"/>
      <c r="E186" s="854">
        <f>OTCHET!$E553</f>
        <v>0</v>
      </c>
      <c r="F186" s="855">
        <f>OTCHET!$F553</f>
        <v>88672551</v>
      </c>
      <c r="G186" s="753">
        <f>OTCHET!$G553</f>
        <v>0</v>
      </c>
      <c r="H186" s="753">
        <f>OTCHET!$H553</f>
        <v>88672551</v>
      </c>
      <c r="I186" s="836">
        <f t="shared" si="3"/>
        <v>1</v>
      </c>
    </row>
    <row r="187" spans="1:9" s="687" customFormat="1" ht="35.25" customHeight="1">
      <c r="A187" s="729">
        <v>565</v>
      </c>
      <c r="B187" s="688">
        <v>9600</v>
      </c>
      <c r="C187" s="1139" t="s">
        <v>1495</v>
      </c>
      <c r="D187" s="1101"/>
      <c r="E187" s="854">
        <f>OTCHET!$E573</f>
        <v>0</v>
      </c>
      <c r="F187" s="855">
        <f>OTCHET!$F573</f>
        <v>-130534592</v>
      </c>
      <c r="G187" s="753">
        <f>OTCHET!$G573</f>
        <v>0</v>
      </c>
      <c r="H187" s="753">
        <f>OTCHET!$H573</f>
        <v>-130534592</v>
      </c>
      <c r="I187" s="836">
        <f t="shared" si="3"/>
        <v>1</v>
      </c>
    </row>
    <row r="188" spans="1:9" s="687" customFormat="1" ht="35.25" customHeight="1" thickBot="1">
      <c r="A188" s="729">
        <v>575</v>
      </c>
      <c r="B188" s="688">
        <v>9800</v>
      </c>
      <c r="C188" s="1140" t="s">
        <v>958</v>
      </c>
      <c r="D188" s="1122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-50692</v>
      </c>
      <c r="G189" s="704">
        <f>OTCHET!$G584</f>
        <v>0</v>
      </c>
      <c r="H189" s="704">
        <f>OTCHET!$H584</f>
        <v>-50692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93" s="1086"/>
      <c r="D193" s="1086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1133</v>
      </c>
      <c r="F194" s="711" t="s">
        <v>987</v>
      </c>
      <c r="G194" s="687"/>
      <c r="I194" s="838">
        <v>1</v>
      </c>
    </row>
    <row r="195" spans="2:9" ht="21.75" thickBot="1">
      <c r="B195" s="1078" t="str">
        <f>$B$9</f>
        <v>МИНИСТЕРСТВО НА ОКОЛНАТА СРЕДА И ВОДИТЕ</v>
      </c>
      <c r="C195" s="1079"/>
      <c r="D195" s="1079"/>
      <c r="E195" s="713">
        <f>$E$9</f>
        <v>41640</v>
      </c>
      <c r="F195" s="714">
        <f>$F$9</f>
        <v>42004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8" t="str">
        <f>$B$12</f>
        <v>Министерство на околната среда и водите</v>
      </c>
      <c r="C198" s="1079"/>
      <c r="D198" s="1079"/>
      <c r="E198" s="710" t="s">
        <v>1135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1137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1138</v>
      </c>
      <c r="G201" s="687"/>
      <c r="I201" s="838">
        <v>1</v>
      </c>
    </row>
    <row r="202" spans="2:9" ht="21.75" thickBot="1">
      <c r="B202" s="809" t="s">
        <v>1046</v>
      </c>
      <c r="C202" s="810"/>
      <c r="D202" s="811" t="s">
        <v>1496</v>
      </c>
      <c r="E202" s="812" t="s">
        <v>1140</v>
      </c>
      <c r="F202" s="812" t="s">
        <v>1141</v>
      </c>
      <c r="G202" s="812" t="s">
        <v>1141</v>
      </c>
      <c r="H202" s="812" t="s">
        <v>1141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1517</v>
      </c>
      <c r="G203" s="833" t="s">
        <v>1518</v>
      </c>
      <c r="H203" s="816" t="s">
        <v>1462</v>
      </c>
      <c r="I203" s="838">
        <v>1</v>
      </c>
    </row>
    <row r="204" spans="2:9" ht="21">
      <c r="B204" s="817" t="s">
        <v>1497</v>
      </c>
      <c r="C204" s="1145" t="s">
        <v>1498</v>
      </c>
      <c r="D204" s="114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1499</v>
      </c>
      <c r="C205" s="1152" t="s">
        <v>1500</v>
      </c>
      <c r="D205" s="1153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1501</v>
      </c>
      <c r="C206" s="1152" t="s">
        <v>1502</v>
      </c>
      <c r="D206" s="1153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1503</v>
      </c>
      <c r="C207" s="1141" t="s">
        <v>1504</v>
      </c>
      <c r="D207" s="114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1505</v>
      </c>
      <c r="C208" s="1143" t="s">
        <v>1506</v>
      </c>
      <c r="D208" s="114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1507</v>
      </c>
      <c r="C209" s="1154" t="s">
        <v>1508</v>
      </c>
      <c r="D209" s="1154"/>
      <c r="E209" s="864">
        <f>SUMIF(OTCHET!J:J,6,OTCHET!E:E)</f>
        <v>0</v>
      </c>
      <c r="F209" s="864">
        <f>SUMIF(OTCHET!J:J,6,OTCHET!F:F)</f>
        <v>0</v>
      </c>
      <c r="G209" s="864">
        <f>SUMIF(OTCHET!J:J,6,OTCHET!G:G)</f>
        <v>0</v>
      </c>
      <c r="H209" s="864">
        <f>SUMIF(OTCHET!J:J,6,OTCHET!H:H)</f>
        <v>0</v>
      </c>
      <c r="I209" s="838">
        <v>1</v>
      </c>
    </row>
    <row r="210" spans="2:9" ht="21">
      <c r="B210" s="818" t="s">
        <v>1509</v>
      </c>
      <c r="C210" s="1148" t="s">
        <v>1510</v>
      </c>
      <c r="D210" s="1149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1511</v>
      </c>
      <c r="C211" s="1148" t="s">
        <v>1512</v>
      </c>
      <c r="D211" s="1149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1513</v>
      </c>
      <c r="C212" s="1150" t="s">
        <v>1514</v>
      </c>
      <c r="D212" s="1151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1515</v>
      </c>
      <c r="E213" s="822">
        <f>SUM(E204:E212)</f>
        <v>0</v>
      </c>
      <c r="F213" s="822">
        <f>SUM(F204:F212)</f>
        <v>0</v>
      </c>
      <c r="G213" s="822">
        <f>SUM(G204:G212)</f>
        <v>0</v>
      </c>
      <c r="H213" s="822">
        <f>SUM(H204:H212)</f>
        <v>0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zoomScale="75" zoomScaleNormal="75" zoomScalePageLayoutView="0" workbookViewId="0" topLeftCell="B2">
      <selection activeCell="D17" sqref="D17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Б - 1</v>
      </c>
      <c r="E5" s="275" t="s">
        <v>1132</v>
      </c>
      <c r="F5" s="275" t="s">
        <v>1132</v>
      </c>
      <c r="G5" s="275" t="s">
        <v>1132</v>
      </c>
      <c r="H5" s="275" t="s">
        <v>1132</v>
      </c>
      <c r="I5" s="281">
        <v>1</v>
      </c>
      <c r="K5" s="275" t="s">
        <v>1132</v>
      </c>
      <c r="L5" s="275" t="s">
        <v>1132</v>
      </c>
      <c r="M5" s="279" t="s">
        <v>1132</v>
      </c>
      <c r="N5" s="279" t="s">
        <v>1132</v>
      </c>
      <c r="O5" s="283"/>
      <c r="P5" s="275" t="s">
        <v>1132</v>
      </c>
      <c r="Q5" s="275" t="s">
        <v>1132</v>
      </c>
      <c r="R5" s="279" t="s">
        <v>1132</v>
      </c>
      <c r="S5" s="279" t="s">
        <v>1132</v>
      </c>
      <c r="T5" s="275" t="s">
        <v>1132</v>
      </c>
      <c r="U5" s="279" t="s">
        <v>1132</v>
      </c>
      <c r="V5" s="279" t="s">
        <v>1132</v>
      </c>
    </row>
    <row r="6" spans="3:22" ht="15">
      <c r="C6" s="287"/>
      <c r="D6" s="288"/>
      <c r="E6" s="286"/>
      <c r="F6" s="275" t="s">
        <v>1132</v>
      </c>
      <c r="G6" s="275" t="s">
        <v>1132</v>
      </c>
      <c r="H6" s="275" t="s">
        <v>1132</v>
      </c>
      <c r="I6" s="281">
        <v>1</v>
      </c>
      <c r="K6" s="286"/>
      <c r="L6" s="275" t="s">
        <v>1132</v>
      </c>
      <c r="N6" s="279" t="s">
        <v>1132</v>
      </c>
      <c r="O6" s="283"/>
      <c r="P6" s="286"/>
      <c r="Q6" s="275" t="s">
        <v>1132</v>
      </c>
      <c r="S6" s="279" t="s">
        <v>1132</v>
      </c>
      <c r="T6" s="275" t="s">
        <v>1132</v>
      </c>
      <c r="V6" s="279" t="s">
        <v>1132</v>
      </c>
    </row>
    <row r="7" spans="2:22" ht="49.5" customHeight="1">
      <c r="B7" s="1163" t="str">
        <f>VLOOKUP(E17,list!A:B,2,FALSE)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164"/>
      <c r="D7" s="1164"/>
      <c r="F7" s="289"/>
      <c r="G7" s="289"/>
      <c r="H7" s="289"/>
      <c r="I7" s="281">
        <v>1</v>
      </c>
      <c r="K7" s="286"/>
      <c r="L7" s="275" t="s">
        <v>1132</v>
      </c>
      <c r="N7" s="279" t="s">
        <v>1132</v>
      </c>
      <c r="O7" s="283"/>
      <c r="P7" s="286"/>
      <c r="Q7" s="275" t="s">
        <v>1132</v>
      </c>
      <c r="S7" s="279" t="s">
        <v>1132</v>
      </c>
      <c r="T7" s="275" t="s">
        <v>1132</v>
      </c>
      <c r="V7" s="279" t="s">
        <v>1132</v>
      </c>
    </row>
    <row r="8" spans="3:22" ht="15">
      <c r="C8" s="287"/>
      <c r="D8" s="288"/>
      <c r="E8" s="289" t="s">
        <v>1133</v>
      </c>
      <c r="F8" s="289" t="s">
        <v>987</v>
      </c>
      <c r="G8" s="289"/>
      <c r="H8" s="289"/>
      <c r="I8" s="281">
        <v>1</v>
      </c>
      <c r="K8" s="286"/>
      <c r="L8" s="275" t="s">
        <v>1132</v>
      </c>
      <c r="N8" s="279" t="s">
        <v>1132</v>
      </c>
      <c r="O8" s="283"/>
      <c r="P8" s="286"/>
      <c r="Q8" s="275" t="s">
        <v>1132</v>
      </c>
      <c r="S8" s="279" t="s">
        <v>1132</v>
      </c>
      <c r="T8" s="275" t="s">
        <v>1132</v>
      </c>
      <c r="V8" s="279" t="s">
        <v>1132</v>
      </c>
    </row>
    <row r="9" spans="2:22" ht="36.75" customHeight="1">
      <c r="B9" s="1064" t="s">
        <v>1957</v>
      </c>
      <c r="C9" s="1065"/>
      <c r="D9" s="1065"/>
      <c r="E9" s="652">
        <v>41640</v>
      </c>
      <c r="F9" s="290">
        <v>42004</v>
      </c>
      <c r="G9" s="289"/>
      <c r="H9" s="289"/>
      <c r="I9" s="281">
        <v>1</v>
      </c>
      <c r="K9" s="286"/>
      <c r="L9" s="275" t="s">
        <v>1132</v>
      </c>
      <c r="N9" s="279" t="s">
        <v>1132</v>
      </c>
      <c r="O9" s="283"/>
      <c r="P9" s="286"/>
      <c r="Q9" s="275" t="s">
        <v>1132</v>
      </c>
      <c r="S9" s="279" t="s">
        <v>1132</v>
      </c>
      <c r="T9" s="275" t="s">
        <v>1132</v>
      </c>
      <c r="V9" s="279" t="s">
        <v>1132</v>
      </c>
    </row>
    <row r="10" spans="2:22" ht="15">
      <c r="B10" s="291" t="s">
        <v>1929</v>
      </c>
      <c r="E10" s="289"/>
      <c r="F10" s="289"/>
      <c r="G10" s="289"/>
      <c r="H10" s="289"/>
      <c r="I10" s="281">
        <v>1</v>
      </c>
      <c r="K10" s="286"/>
      <c r="L10" s="275" t="s">
        <v>1132</v>
      </c>
      <c r="N10" s="279" t="s">
        <v>1132</v>
      </c>
      <c r="O10" s="283"/>
      <c r="P10" s="286"/>
      <c r="Q10" s="275" t="s">
        <v>1132</v>
      </c>
      <c r="S10" s="279" t="s">
        <v>1132</v>
      </c>
      <c r="T10" s="275" t="s">
        <v>1132</v>
      </c>
      <c r="V10" s="279" t="s">
        <v>1132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1132</v>
      </c>
      <c r="N11" s="279" t="s">
        <v>1132</v>
      </c>
      <c r="O11" s="283"/>
      <c r="P11" s="286"/>
      <c r="Q11" s="275" t="s">
        <v>1132</v>
      </c>
      <c r="S11" s="279" t="s">
        <v>1132</v>
      </c>
      <c r="T11" s="275" t="s">
        <v>1132</v>
      </c>
      <c r="V11" s="279" t="s">
        <v>1132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1135</v>
      </c>
      <c r="F12" s="292" t="s">
        <v>367</v>
      </c>
      <c r="G12" s="289"/>
      <c r="H12" s="289"/>
      <c r="I12" s="281">
        <v>1</v>
      </c>
      <c r="K12" s="286"/>
      <c r="L12" s="275" t="s">
        <v>1132</v>
      </c>
      <c r="N12" s="279" t="s">
        <v>1132</v>
      </c>
      <c r="O12" s="283"/>
      <c r="P12" s="286"/>
      <c r="Q12" s="275" t="s">
        <v>1132</v>
      </c>
      <c r="S12" s="279" t="s">
        <v>1132</v>
      </c>
      <c r="T12" s="275" t="s">
        <v>1132</v>
      </c>
      <c r="V12" s="279" t="s">
        <v>1132</v>
      </c>
    </row>
    <row r="13" spans="2:22" ht="15.75" thickTop="1">
      <c r="B13" s="291" t="s">
        <v>1930</v>
      </c>
      <c r="E13" s="293" t="s">
        <v>1137</v>
      </c>
      <c r="F13" s="294" t="s">
        <v>1132</v>
      </c>
      <c r="G13" s="294" t="s">
        <v>1132</v>
      </c>
      <c r="H13" s="294" t="s">
        <v>1132</v>
      </c>
      <c r="I13" s="281">
        <v>1</v>
      </c>
      <c r="K13" s="286"/>
      <c r="L13" s="275" t="s">
        <v>1132</v>
      </c>
      <c r="N13" s="279" t="s">
        <v>1132</v>
      </c>
      <c r="O13" s="283"/>
      <c r="P13" s="286"/>
      <c r="Q13" s="275" t="s">
        <v>1132</v>
      </c>
      <c r="S13" s="279" t="s">
        <v>1132</v>
      </c>
      <c r="T13" s="275" t="s">
        <v>1132</v>
      </c>
      <c r="V13" s="279" t="s">
        <v>1132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33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1138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1139</v>
      </c>
      <c r="E19" s="299" t="s">
        <v>1140</v>
      </c>
      <c r="F19" s="1155" t="s">
        <v>1141</v>
      </c>
      <c r="G19" s="1156"/>
      <c r="H19" s="1157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1046</v>
      </c>
      <c r="C20" s="303" t="s">
        <v>1142</v>
      </c>
      <c r="D20" s="175" t="s">
        <v>1143</v>
      </c>
      <c r="E20" s="303">
        <v>2014</v>
      </c>
      <c r="F20" s="518" t="s">
        <v>1464</v>
      </c>
      <c r="G20" s="518" t="s">
        <v>1463</v>
      </c>
      <c r="H20" s="517" t="s">
        <v>1462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1144</v>
      </c>
      <c r="E21" s="371" t="s">
        <v>429</v>
      </c>
      <c r="F21" s="371" t="s">
        <v>430</v>
      </c>
      <c r="G21" s="371" t="s">
        <v>1479</v>
      </c>
      <c r="H21" s="873" t="s">
        <v>1480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165" t="s">
        <v>1145</v>
      </c>
      <c r="D22" s="1165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1146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1147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1148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1526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159" t="s">
        <v>1149</v>
      </c>
      <c r="D28" s="1159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1150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1151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1152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1153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66" t="s">
        <v>1154</v>
      </c>
      <c r="D33" s="1166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1155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1156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1157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1158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1527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58" t="s">
        <v>1944</v>
      </c>
      <c r="D39" s="115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1159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1160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1161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1162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159" t="s">
        <v>1163</v>
      </c>
      <c r="D44" s="1159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1164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1165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1166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1167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58" t="s">
        <v>1168</v>
      </c>
      <c r="D49" s="115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1169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1170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1171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1172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1173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159" t="s">
        <v>1174</v>
      </c>
      <c r="D55" s="1159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1175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1176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159" t="s">
        <v>1177</v>
      </c>
      <c r="D58" s="1159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1178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1179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160" t="s">
        <v>1180</v>
      </c>
      <c r="D61" s="1167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58" t="s">
        <v>1181</v>
      </c>
      <c r="D62" s="115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1182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1183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1184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1185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1186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1187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61" t="s">
        <v>1188</v>
      </c>
      <c r="D69" s="1161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61" t="s">
        <v>1189</v>
      </c>
      <c r="D70" s="1161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61" t="s">
        <v>1190</v>
      </c>
      <c r="D71" s="1161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58" t="s">
        <v>1191</v>
      </c>
      <c r="D72" s="1158"/>
      <c r="E72" s="597">
        <f>SUM(E73:E86)</f>
        <v>0</v>
      </c>
      <c r="F72" s="393">
        <f>SUM(F73:F86)</f>
        <v>50692</v>
      </c>
      <c r="G72" s="317">
        <f>SUM(G73:G86)</f>
        <v>0</v>
      </c>
      <c r="H72" s="317">
        <f>SUM(H73:H86)</f>
        <v>50692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1192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1193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1194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1195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1196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1197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1198</v>
      </c>
      <c r="E79" s="593"/>
      <c r="F79" s="596">
        <v>50692</v>
      </c>
      <c r="G79" s="310"/>
      <c r="H79" s="826">
        <f t="shared" si="1"/>
        <v>50692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1199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1200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1201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1202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1203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1204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1205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68" t="s">
        <v>1206</v>
      </c>
      <c r="D87" s="1168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1207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162" t="s">
        <v>526</v>
      </c>
      <c r="D90" s="1162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58" t="s">
        <v>527</v>
      </c>
      <c r="D91" s="115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1212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1213</v>
      </c>
      <c r="D100" s="180" t="s">
        <v>1214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1215</v>
      </c>
      <c r="D101" s="180" t="s">
        <v>1216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1217</v>
      </c>
      <c r="D102" s="180" t="s">
        <v>1218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1219</v>
      </c>
      <c r="D103" s="196" t="s">
        <v>1220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1221</v>
      </c>
      <c r="D104" s="197" t="s">
        <v>1222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159" t="s">
        <v>1223</v>
      </c>
      <c r="D105" s="1159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1224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1225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58" t="s">
        <v>1226</v>
      </c>
      <c r="D109" s="115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1227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1228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1229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1941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1230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159" t="s">
        <v>1231</v>
      </c>
      <c r="D115" s="1159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1232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1233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1234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1235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1236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160" t="s">
        <v>706</v>
      </c>
      <c r="D131" s="1160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61" t="s">
        <v>707</v>
      </c>
      <c r="D132" s="1161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58" t="s">
        <v>15</v>
      </c>
      <c r="D133" s="1158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159" t="s">
        <v>18</v>
      </c>
      <c r="D136" s="1159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1583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1584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1561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1562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1563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159" t="s">
        <v>845</v>
      </c>
      <c r="D145" s="1159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1564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1565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1566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1567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1568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1569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1570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1571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159" t="s">
        <v>846</v>
      </c>
      <c r="D154" s="1159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50692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50692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68" s="1170"/>
      <c r="D168" s="117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1133</v>
      </c>
      <c r="F169" s="349" t="s">
        <v>987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71" t="str">
        <f>$B$9</f>
        <v>МИНИСТЕРСТВО НА ОКОЛНАТА СРЕДА И ВОДИТЕ</v>
      </c>
      <c r="C170" s="1170"/>
      <c r="D170" s="1170"/>
      <c r="E170" s="350">
        <f>$E$9</f>
        <v>41640</v>
      </c>
      <c r="F170" s="351">
        <f>$F$9</f>
        <v>42004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71" t="str">
        <f>$B$12</f>
        <v>Министерство на околната среда и водите</v>
      </c>
      <c r="C173" s="1170"/>
      <c r="D173" s="1170"/>
      <c r="E173" s="348" t="s">
        <v>1135</v>
      </c>
      <c r="F173" s="355" t="str">
        <f>$F$12</f>
        <v>1900</v>
      </c>
      <c r="G173" s="348"/>
      <c r="H173" s="348"/>
      <c r="I173" s="281">
        <v>1</v>
      </c>
      <c r="J173" s="282"/>
      <c r="K173" s="1171"/>
      <c r="L173" s="1170"/>
      <c r="M173" s="1170"/>
      <c r="N173" s="354"/>
      <c r="O173" s="283"/>
      <c r="P173" s="1171"/>
      <c r="Q173" s="1170"/>
      <c r="R173" s="117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1137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33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1138</v>
      </c>
      <c r="I176" s="281">
        <v>1</v>
      </c>
      <c r="J176" s="282"/>
      <c r="K176" s="356" t="s">
        <v>423</v>
      </c>
      <c r="L176" s="348"/>
      <c r="M176" s="354"/>
      <c r="N176" s="357" t="s">
        <v>1138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1138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1140</v>
      </c>
      <c r="F177" s="1155" t="s">
        <v>1141</v>
      </c>
      <c r="G177" s="1156" t="s">
        <v>1141</v>
      </c>
      <c r="H177" s="1157" t="s">
        <v>1141</v>
      </c>
      <c r="I177" s="281">
        <v>1</v>
      </c>
      <c r="J177" s="282"/>
      <c r="K177" s="1179" t="s">
        <v>862</v>
      </c>
      <c r="L177" s="1179" t="s">
        <v>863</v>
      </c>
      <c r="M177" s="1177" t="s">
        <v>864</v>
      </c>
      <c r="N177" s="1177" t="s">
        <v>425</v>
      </c>
      <c r="O177" s="282"/>
      <c r="P177" s="1177" t="s">
        <v>865</v>
      </c>
      <c r="Q177" s="1177" t="s">
        <v>866</v>
      </c>
      <c r="R177" s="1177" t="s">
        <v>867</v>
      </c>
      <c r="S177" s="1177" t="s">
        <v>426</v>
      </c>
      <c r="T177" s="363" t="s">
        <v>427</v>
      </c>
      <c r="U177" s="363"/>
      <c r="V177" s="364"/>
      <c r="W177" s="1172" t="s">
        <v>428</v>
      </c>
    </row>
    <row r="178" spans="2:23" s="287" customFormat="1" ht="44.25" customHeight="1" thickBot="1">
      <c r="B178" s="242" t="s">
        <v>1046</v>
      </c>
      <c r="C178" s="1043" t="s">
        <v>1142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180"/>
      <c r="L178" s="1180"/>
      <c r="M178" s="1181"/>
      <c r="N178" s="1181"/>
      <c r="O178" s="282"/>
      <c r="P178" s="1178"/>
      <c r="Q178" s="1178"/>
      <c r="R178" s="1178"/>
      <c r="S178" s="1178"/>
      <c r="T178" s="368">
        <v>2014</v>
      </c>
      <c r="U178" s="368">
        <v>2015</v>
      </c>
      <c r="V178" s="368" t="s">
        <v>868</v>
      </c>
      <c r="W178" s="1173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1479</v>
      </c>
      <c r="H179" s="873" t="s">
        <v>1480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1430</v>
      </c>
      <c r="U179" s="374" t="s">
        <v>1431</v>
      </c>
      <c r="V179" s="374" t="s">
        <v>1432</v>
      </c>
      <c r="W179" s="375" t="s">
        <v>1433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1434</v>
      </c>
      <c r="L180" s="379" t="s">
        <v>1434</v>
      </c>
      <c r="M180" s="379" t="s">
        <v>1435</v>
      </c>
      <c r="N180" s="379" t="s">
        <v>1436</v>
      </c>
      <c r="O180" s="380"/>
      <c r="P180" s="379" t="s">
        <v>1434</v>
      </c>
      <c r="Q180" s="379" t="s">
        <v>1434</v>
      </c>
      <c r="R180" s="379" t="s">
        <v>1437</v>
      </c>
      <c r="S180" s="379" t="s">
        <v>1438</v>
      </c>
      <c r="T180" s="379" t="s">
        <v>1434</v>
      </c>
      <c r="U180" s="379" t="s">
        <v>1434</v>
      </c>
      <c r="V180" s="379" t="s">
        <v>1434</v>
      </c>
      <c r="W180" s="381" t="s">
        <v>1439</v>
      </c>
    </row>
    <row r="181" spans="1:24" s="312" customFormat="1" ht="34.5" customHeight="1" thickBot="1">
      <c r="A181" s="328">
        <v>5</v>
      </c>
      <c r="B181" s="205">
        <v>100</v>
      </c>
      <c r="C181" s="1174" t="s">
        <v>714</v>
      </c>
      <c r="D181" s="1175"/>
      <c r="E181" s="915">
        <f>SUMIF($B$594:$B$12469,$B181,E$594:E$12469)</f>
        <v>0</v>
      </c>
      <c r="F181" s="916">
        <f>SUMIF($B$594:$B$12469,$B181,F$594:F$12469)</f>
        <v>0</v>
      </c>
      <c r="G181" s="916">
        <f>SUMIF($B$594:$B$12469,$B181,G$594:G$12469)</f>
        <v>0</v>
      </c>
      <c r="H181" s="916">
        <f>SUMIF($B$594:$B$12469,$B181,H$594:H$12469)</f>
        <v>0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0</v>
      </c>
      <c r="N181" s="918">
        <f>SUMIF($B$594:$B$12469,$B181,N$594:N$12469)</f>
        <v>0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0</v>
      </c>
      <c r="G183" s="315">
        <f t="shared" si="8"/>
        <v>0</v>
      </c>
      <c r="H183" s="315">
        <f t="shared" si="8"/>
        <v>0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0</v>
      </c>
      <c r="N183" s="391">
        <f t="shared" si="9"/>
        <v>0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6" t="s">
        <v>717</v>
      </c>
      <c r="D184" s="1176"/>
      <c r="E184" s="921">
        <f>SUMIF($B$594:$B$12469,$B184,E$594:E$12469)</f>
        <v>0</v>
      </c>
      <c r="F184" s="922">
        <f>SUMIF($B$594:$B$12469,$B184,F$594:F$12469)</f>
        <v>0</v>
      </c>
      <c r="G184" s="922">
        <f>SUMIF($B$594:$B$12469,$B184,G$594:G$12469)</f>
        <v>0</v>
      </c>
      <c r="H184" s="922">
        <f>SUMIF($B$594:$B$12469,$B184,H$594:H$12469)</f>
        <v>0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0</v>
      </c>
      <c r="N184" s="924">
        <f>SUMIF($B$594:$B$12469,$B184,N$594:N$12469)</f>
        <v>0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0</v>
      </c>
      <c r="G186" s="315">
        <f t="shared" si="13"/>
        <v>0</v>
      </c>
      <c r="H186" s="315">
        <f t="shared" si="13"/>
        <v>0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0</v>
      </c>
      <c r="N186" s="391">
        <f t="shared" si="14"/>
        <v>0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1297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1298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1299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61" t="s">
        <v>1300</v>
      </c>
      <c r="D190" s="1161"/>
      <c r="E190" s="921">
        <f>SUMIF($B$594:$B$12469,$B190,E$594:E$12469)</f>
        <v>0</v>
      </c>
      <c r="F190" s="922">
        <f>SUMIF($B$594:$B$12469,$B190,F$594:F$12469)</f>
        <v>0</v>
      </c>
      <c r="G190" s="922">
        <f>SUMIF($B$594:$B$12469,$B190,G$594:G$12469)</f>
        <v>0</v>
      </c>
      <c r="H190" s="922">
        <f>SUMIF($B$594:$B$12469,$B190,H$594:H$12469)</f>
        <v>0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0</v>
      </c>
      <c r="N190" s="924">
        <f>SUMIF($B$594:$B$12469,$B190,N$594:N$12469)</f>
        <v>0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1301</v>
      </c>
      <c r="E191" s="614">
        <f aca="true" t="shared" si="17" ref="E191:H195">SUMIF($C$594:$C$12469,$C191,E$594:E$12469)</f>
        <v>0</v>
      </c>
      <c r="F191" s="315">
        <f t="shared" si="17"/>
        <v>0</v>
      </c>
      <c r="G191" s="315">
        <f t="shared" si="17"/>
        <v>0</v>
      </c>
      <c r="H191" s="315">
        <f t="shared" si="17"/>
        <v>0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0</v>
      </c>
      <c r="N191" s="391">
        <f t="shared" si="18"/>
        <v>0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1302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1303</v>
      </c>
      <c r="E193" s="614">
        <f t="shared" si="17"/>
        <v>0</v>
      </c>
      <c r="F193" s="315">
        <f t="shared" si="17"/>
        <v>0</v>
      </c>
      <c r="G193" s="315">
        <f t="shared" si="17"/>
        <v>0</v>
      </c>
      <c r="H193" s="315">
        <f t="shared" si="17"/>
        <v>0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0</v>
      </c>
      <c r="N193" s="391">
        <f t="shared" si="18"/>
        <v>0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1304</v>
      </c>
      <c r="E194" s="614">
        <f t="shared" si="17"/>
        <v>0</v>
      </c>
      <c r="F194" s="315">
        <f t="shared" si="17"/>
        <v>0</v>
      </c>
      <c r="G194" s="315">
        <f t="shared" si="17"/>
        <v>0</v>
      </c>
      <c r="H194" s="315">
        <f t="shared" si="17"/>
        <v>0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0</v>
      </c>
      <c r="N194" s="391">
        <f t="shared" si="18"/>
        <v>0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1305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185" t="s">
        <v>1306</v>
      </c>
      <c r="D196" s="1186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87" t="s">
        <v>1307</v>
      </c>
      <c r="D197" s="1187"/>
      <c r="E197" s="615">
        <f t="shared" si="20"/>
        <v>0</v>
      </c>
      <c r="F197" s="393">
        <f t="shared" si="20"/>
        <v>0</v>
      </c>
      <c r="G197" s="393">
        <f t="shared" si="20"/>
        <v>0</v>
      </c>
      <c r="H197" s="393">
        <f t="shared" si="20"/>
        <v>0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0</v>
      </c>
      <c r="N197" s="395">
        <f t="shared" si="21"/>
        <v>0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0</v>
      </c>
      <c r="S197" s="394">
        <f t="shared" si="22"/>
        <v>0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0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1308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1309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1310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1311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1312</v>
      </c>
      <c r="E202" s="614">
        <f t="shared" si="23"/>
        <v>0</v>
      </c>
      <c r="F202" s="315">
        <f t="shared" si="23"/>
        <v>0</v>
      </c>
      <c r="G202" s="315">
        <f t="shared" si="23"/>
        <v>0</v>
      </c>
      <c r="H202" s="315">
        <f t="shared" si="23"/>
        <v>0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0</v>
      </c>
      <c r="N202" s="391">
        <f t="shared" si="24"/>
        <v>0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0</v>
      </c>
      <c r="S202" s="390">
        <f t="shared" si="25"/>
        <v>0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0</v>
      </c>
    </row>
    <row r="203" spans="1:23" ht="18.75" thickBot="1">
      <c r="A203" s="329">
        <v>155</v>
      </c>
      <c r="B203" s="177"/>
      <c r="C203" s="178">
        <v>1016</v>
      </c>
      <c r="D203" s="187" t="s">
        <v>1313</v>
      </c>
      <c r="E203" s="614">
        <f t="shared" si="23"/>
        <v>0</v>
      </c>
      <c r="F203" s="315">
        <f t="shared" si="23"/>
        <v>0</v>
      </c>
      <c r="G203" s="315">
        <f t="shared" si="23"/>
        <v>0</v>
      </c>
      <c r="H203" s="315">
        <f t="shared" si="23"/>
        <v>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0</v>
      </c>
      <c r="N203" s="391">
        <f t="shared" si="24"/>
        <v>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0</v>
      </c>
      <c r="S203" s="390">
        <f t="shared" si="25"/>
        <v>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0</v>
      </c>
    </row>
    <row r="204" spans="1:23" ht="18.75" thickBot="1">
      <c r="A204" s="329">
        <v>160</v>
      </c>
      <c r="B204" s="182"/>
      <c r="C204" s="211">
        <v>1020</v>
      </c>
      <c r="D204" s="212" t="s">
        <v>1314</v>
      </c>
      <c r="E204" s="614">
        <f t="shared" si="23"/>
        <v>0</v>
      </c>
      <c r="F204" s="315">
        <f t="shared" si="23"/>
        <v>0</v>
      </c>
      <c r="G204" s="315">
        <f t="shared" si="23"/>
        <v>0</v>
      </c>
      <c r="H204" s="315">
        <f t="shared" si="23"/>
        <v>0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0</v>
      </c>
      <c r="N204" s="391">
        <f t="shared" si="24"/>
        <v>0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0</v>
      </c>
      <c r="S204" s="390">
        <f t="shared" si="25"/>
        <v>0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0</v>
      </c>
    </row>
    <row r="205" spans="1:23" ht="18.75" thickBot="1">
      <c r="A205" s="329">
        <v>165</v>
      </c>
      <c r="B205" s="177"/>
      <c r="C205" s="178">
        <v>1030</v>
      </c>
      <c r="D205" s="187" t="s">
        <v>1315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1316</v>
      </c>
      <c r="E206" s="614">
        <f t="shared" si="23"/>
        <v>0</v>
      </c>
      <c r="F206" s="315">
        <f t="shared" si="23"/>
        <v>0</v>
      </c>
      <c r="G206" s="315">
        <f t="shared" si="23"/>
        <v>0</v>
      </c>
      <c r="H206" s="315">
        <f t="shared" si="23"/>
        <v>0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0</v>
      </c>
      <c r="N206" s="391">
        <f t="shared" si="24"/>
        <v>0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1317</v>
      </c>
      <c r="E207" s="614">
        <f t="shared" si="23"/>
        <v>0</v>
      </c>
      <c r="F207" s="315">
        <f t="shared" si="23"/>
        <v>0</v>
      </c>
      <c r="G207" s="315">
        <f t="shared" si="23"/>
        <v>0</v>
      </c>
      <c r="H207" s="315">
        <f t="shared" si="23"/>
        <v>0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0</v>
      </c>
      <c r="N207" s="391">
        <f t="shared" si="24"/>
        <v>0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1318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1319</v>
      </c>
      <c r="E209" s="614">
        <f t="shared" si="23"/>
        <v>0</v>
      </c>
      <c r="F209" s="315">
        <f t="shared" si="23"/>
        <v>0</v>
      </c>
      <c r="G209" s="315">
        <f t="shared" si="23"/>
        <v>0</v>
      </c>
      <c r="H209" s="315">
        <f t="shared" si="23"/>
        <v>0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0</v>
      </c>
      <c r="N209" s="391">
        <f t="shared" si="24"/>
        <v>0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0</v>
      </c>
      <c r="S209" s="390">
        <f t="shared" si="26"/>
        <v>0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0</v>
      </c>
    </row>
    <row r="210" spans="1:23" ht="18.75" thickBot="1">
      <c r="A210" s="329">
        <v>200</v>
      </c>
      <c r="B210" s="177"/>
      <c r="C210" s="215">
        <v>1063</v>
      </c>
      <c r="D210" s="217" t="s">
        <v>1937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1321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1322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1572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1323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84" t="s">
        <v>855</v>
      </c>
      <c r="D215" s="1184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84" t="s">
        <v>1528</v>
      </c>
      <c r="D219" s="1184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1324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1325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1326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1327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1328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84" t="s">
        <v>1329</v>
      </c>
      <c r="D225" s="1184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1573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1330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88" t="s">
        <v>1331</v>
      </c>
      <c r="D228" s="1189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82" t="s">
        <v>1332</v>
      </c>
      <c r="D229" s="1183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82" t="s">
        <v>1333</v>
      </c>
      <c r="D230" s="1183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82" t="s">
        <v>1334</v>
      </c>
      <c r="D231" s="1183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90" t="s">
        <v>1335</v>
      </c>
      <c r="D232" s="1190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1336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1337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1338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1339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1340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1341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1342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1343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1344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1345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1346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1347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1348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92" t="s">
        <v>1349</v>
      </c>
      <c r="D246" s="1192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92" t="s">
        <v>1350</v>
      </c>
      <c r="D247" s="1192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92" t="s">
        <v>1351</v>
      </c>
      <c r="D248" s="1192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90" t="s">
        <v>1352</v>
      </c>
      <c r="D249" s="1190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1353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1354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1355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1356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1357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1358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84" t="s">
        <v>1359</v>
      </c>
      <c r="D256" s="1184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1360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1361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1362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88" t="s">
        <v>1363</v>
      </c>
      <c r="D260" s="1188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92" t="s">
        <v>1440</v>
      </c>
      <c r="D261" s="1192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82" t="s">
        <v>1364</v>
      </c>
      <c r="D262" s="1183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90" t="s">
        <v>859</v>
      </c>
      <c r="D263" s="1190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91" t="s">
        <v>1365</v>
      </c>
      <c r="D266" s="1191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93" t="s">
        <v>1366</v>
      </c>
      <c r="D267" s="1193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1367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1368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94" t="s">
        <v>303</v>
      </c>
      <c r="D275" s="1194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1574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91" t="s">
        <v>1383</v>
      </c>
      <c r="D278" s="1191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90" t="s">
        <v>1384</v>
      </c>
      <c r="D279" s="1190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1385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1386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1387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1388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95" t="s">
        <v>1389</v>
      </c>
      <c r="D284" s="1196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1390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1391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1392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97" t="s">
        <v>1393</v>
      </c>
      <c r="D288" s="1184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1394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1395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1396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1397</v>
      </c>
      <c r="E292" s="346">
        <f>SUMIF($C$594:$C$12469,$C292,E$594:E$12469)</f>
        <v>0</v>
      </c>
      <c r="F292" s="434">
        <f>SUMIF($C$594:$C$12469,$C292,F$594:F$12469)</f>
        <v>0</v>
      </c>
      <c r="G292" s="434">
        <f>SUMIF($C$594:$C$12469,$C292,G$594:G$12469)</f>
        <v>0</v>
      </c>
      <c r="H292" s="434">
        <f>SUMIF($C$594:$C$12469,$C292,H$594:H$12469)</f>
        <v>0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0</v>
      </c>
      <c r="N292" s="435">
        <f>SUMIF($C$594:$C$12469,$C292,N$594:N$12469)</f>
        <v>0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0</v>
      </c>
      <c r="S292" s="435">
        <f t="shared" si="87"/>
        <v>0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0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297" s="1170"/>
      <c r="D297" s="117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1133</v>
      </c>
      <c r="F298" s="349" t="s">
        <v>987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71" t="str">
        <f>$B$9</f>
        <v>МИНИСТЕРСТВО НА ОКОЛНАТА СРЕДА И ВОДИТЕ</v>
      </c>
      <c r="C299" s="1170"/>
      <c r="D299" s="1170"/>
      <c r="E299" s="350">
        <f>$E$9</f>
        <v>41640</v>
      </c>
      <c r="F299" s="351">
        <f>$F$9</f>
        <v>42004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71" t="str">
        <f>$B$12</f>
        <v>Министерство на околната среда и водите</v>
      </c>
      <c r="C302" s="1170"/>
      <c r="D302" s="1170"/>
      <c r="E302" s="348" t="s">
        <v>1135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1137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33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1398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1399</v>
      </c>
      <c r="C307" s="441" t="s">
        <v>1400</v>
      </c>
      <c r="D307" s="442" t="s">
        <v>1401</v>
      </c>
      <c r="E307" s="443" t="s">
        <v>1402</v>
      </c>
      <c r="F307" s="443" t="s">
        <v>1403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1404</v>
      </c>
      <c r="D308" s="442" t="s">
        <v>1405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1406</v>
      </c>
      <c r="D309" s="442" t="s">
        <v>1407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1408</v>
      </c>
      <c r="D310" s="442" t="s">
        <v>1409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1410</v>
      </c>
      <c r="D311" s="442" t="s">
        <v>1411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1412</v>
      </c>
      <c r="D312" s="442" t="s">
        <v>1407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1413</v>
      </c>
      <c r="D313" s="442" t="s">
        <v>1414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1415</v>
      </c>
      <c r="D314" s="442" t="s">
        <v>1416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1417</v>
      </c>
      <c r="D315" s="442" t="s">
        <v>1418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1419</v>
      </c>
      <c r="D316" s="442" t="s">
        <v>1420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1421</v>
      </c>
      <c r="D317" s="442" t="s">
        <v>1422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1423</v>
      </c>
      <c r="D318" s="442" t="s">
        <v>1424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1425</v>
      </c>
      <c r="D319" s="442" t="s">
        <v>1426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1427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970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200" t="s">
        <v>400</v>
      </c>
      <c r="C331" s="1200"/>
      <c r="D331" s="1200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335" s="1170"/>
      <c r="D335" s="117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1133</v>
      </c>
      <c r="F336" s="349" t="s">
        <v>987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71" t="str">
        <f>$B$9</f>
        <v>МИНИСТЕРСТВО НА ОКОЛНАТА СРЕДА И ВОДИТЕ</v>
      </c>
      <c r="C337" s="1170"/>
      <c r="D337" s="1170"/>
      <c r="E337" s="350">
        <f>$E$9</f>
        <v>41640</v>
      </c>
      <c r="F337" s="351">
        <f>$F$9</f>
        <v>42004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71" t="str">
        <f>$B$12</f>
        <v>Министерство на околната среда и водите</v>
      </c>
      <c r="C340" s="1170"/>
      <c r="D340" s="1170"/>
      <c r="E340" s="348" t="s">
        <v>1135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1137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33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1138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1938</v>
      </c>
      <c r="E344" s="299" t="s">
        <v>1140</v>
      </c>
      <c r="F344" s="1155" t="s">
        <v>1141</v>
      </c>
      <c r="G344" s="1156"/>
      <c r="H344" s="1157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1046</v>
      </c>
      <c r="C345" s="299" t="s">
        <v>1142</v>
      </c>
      <c r="D345" s="175" t="s">
        <v>401</v>
      </c>
      <c r="E345" s="369">
        <v>2014</v>
      </c>
      <c r="F345" s="518" t="s">
        <v>1464</v>
      </c>
      <c r="G345" s="518" t="s">
        <v>1463</v>
      </c>
      <c r="H345" s="517" t="s">
        <v>1462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1479</v>
      </c>
      <c r="H346" s="371" t="s">
        <v>1480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1" t="s">
        <v>869</v>
      </c>
      <c r="D348" s="1202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1442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1575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159" t="s">
        <v>881</v>
      </c>
      <c r="D362" s="1159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66" t="s">
        <v>1576</v>
      </c>
      <c r="D370" s="1203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1369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1577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1578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98" t="s">
        <v>1370</v>
      </c>
      <c r="D375" s="1199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6" t="s">
        <v>1371</v>
      </c>
      <c r="D378" s="1176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1443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1444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1942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1372</v>
      </c>
      <c r="E382" s="627"/>
      <c r="F382" s="624">
        <v>0</v>
      </c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98" t="s">
        <v>1373</v>
      </c>
      <c r="D383" s="1199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98" t="s">
        <v>1374</v>
      </c>
      <c r="D386" s="1199"/>
      <c r="E386" s="626">
        <f>+E387+E388</f>
        <v>0</v>
      </c>
      <c r="F386" s="629">
        <f>+F387+F388</f>
        <v>0</v>
      </c>
      <c r="G386" s="469">
        <f>+G387+G388</f>
        <v>0</v>
      </c>
      <c r="H386" s="463">
        <f>+H387+H388</f>
        <v>0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/>
      <c r="G387" s="310"/>
      <c r="H387" s="826">
        <f>F387+G387</f>
        <v>0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6" t="s">
        <v>1375</v>
      </c>
      <c r="D389" s="1206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207" t="s">
        <v>408</v>
      </c>
      <c r="D393" s="1208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1376</v>
      </c>
      <c r="E394" s="593"/>
      <c r="F394" s="596">
        <v>-4385119</v>
      </c>
      <c r="G394" s="310"/>
      <c r="H394" s="826">
        <f>F394+G394</f>
        <v>-4385119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1377</v>
      </c>
      <c r="E395" s="593"/>
      <c r="F395" s="596">
        <v>4385119</v>
      </c>
      <c r="G395" s="310"/>
      <c r="H395" s="826">
        <f>F395+G395</f>
        <v>4385119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207" t="s">
        <v>1445</v>
      </c>
      <c r="D396" s="1208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1446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1579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207" t="s">
        <v>1378</v>
      </c>
      <c r="D399" s="1208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1447</v>
      </c>
      <c r="E400" s="627"/>
      <c r="F400" s="624"/>
      <c r="G400" s="465"/>
      <c r="H400" s="826">
        <f aca="true" t="shared" si="93" ref="H400:H406">F400+G400</f>
        <v>0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/>
      <c r="G401" s="465"/>
      <c r="H401" s="826">
        <f t="shared" si="93"/>
        <v>0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/>
      <c r="G402" s="465"/>
      <c r="H402" s="826">
        <f t="shared" si="93"/>
        <v>0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1864</v>
      </c>
      <c r="E403" s="627"/>
      <c r="F403" s="624"/>
      <c r="G403" s="465"/>
      <c r="H403" s="826">
        <f t="shared" si="93"/>
        <v>0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1448</v>
      </c>
      <c r="E404" s="627"/>
      <c r="F404" s="624"/>
      <c r="G404" s="465"/>
      <c r="H404" s="826">
        <f t="shared" si="93"/>
        <v>0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1449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0</v>
      </c>
      <c r="G406" s="466">
        <f>SUM(G348,G362,G370,G375,G378,G383,G386,G389,G392,G393,G396,G399)</f>
        <v>0</v>
      </c>
      <c r="H406" s="828">
        <f t="shared" si="93"/>
        <v>0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1046</v>
      </c>
      <c r="C407" s="243" t="s">
        <v>1142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1379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10" t="s">
        <v>1868</v>
      </c>
      <c r="D409" s="1211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61" t="s">
        <v>1450</v>
      </c>
      <c r="D410" s="1161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185" t="s">
        <v>1380</v>
      </c>
      <c r="D411" s="1185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185" t="s">
        <v>1381</v>
      </c>
      <c r="D412" s="1186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2" t="s">
        <v>8</v>
      </c>
      <c r="D413" s="1213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1451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1452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1865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20" s="1170"/>
      <c r="D420" s="117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1133</v>
      </c>
      <c r="F421" s="349" t="s">
        <v>987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71" t="str">
        <f>$B$9</f>
        <v>МИНИСТЕРСТВО НА ОКОЛНАТА СРЕДА И ВОДИТЕ</v>
      </c>
      <c r="C422" s="1170"/>
      <c r="D422" s="1170"/>
      <c r="E422" s="350">
        <f>$E$9</f>
        <v>41640</v>
      </c>
      <c r="F422" s="351">
        <f>$F$9</f>
        <v>42004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71" t="str">
        <f>$B$12</f>
        <v>Министерство на околната среда и водите</v>
      </c>
      <c r="C425" s="1170"/>
      <c r="D425" s="1170"/>
      <c r="E425" s="348" t="s">
        <v>1135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1137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33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1138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1140</v>
      </c>
      <c r="F429" s="1155" t="s">
        <v>1141</v>
      </c>
      <c r="G429" s="1156"/>
      <c r="H429" s="1157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1870</v>
      </c>
      <c r="E430" s="303">
        <v>2014</v>
      </c>
      <c r="F430" s="518" t="s">
        <v>1464</v>
      </c>
      <c r="G430" s="518" t="s">
        <v>1463</v>
      </c>
      <c r="H430" s="517" t="s">
        <v>1462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1871</v>
      </c>
      <c r="E431" s="371" t="s">
        <v>429</v>
      </c>
      <c r="F431" s="371" t="s">
        <v>430</v>
      </c>
      <c r="G431" s="371" t="s">
        <v>1479</v>
      </c>
      <c r="H431" s="873" t="s">
        <v>1480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50692</v>
      </c>
      <c r="G432" s="456">
        <f>+G163-G292+G406+G416</f>
        <v>0</v>
      </c>
      <c r="H432" s="456">
        <f>+H163-H292+H406+H416</f>
        <v>50692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36" s="1170"/>
      <c r="D436" s="117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1133</v>
      </c>
      <c r="F437" s="349" t="s">
        <v>987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71" t="str">
        <f>$B$9</f>
        <v>МИНИСТЕРСТВО НА ОКОЛНАТА СРЕДА И ВОДИТЕ</v>
      </c>
      <c r="C438" s="1170"/>
      <c r="D438" s="1170"/>
      <c r="E438" s="350">
        <f>$E$9</f>
        <v>41640</v>
      </c>
      <c r="F438" s="351">
        <f>$F$9</f>
        <v>42004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71" t="str">
        <f>$B$12</f>
        <v>Министерство на околната среда и водите</v>
      </c>
      <c r="C441" s="1170"/>
      <c r="D441" s="1170"/>
      <c r="E441" s="348" t="s">
        <v>1135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1137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33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1138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1428</v>
      </c>
      <c r="E445" s="299" t="s">
        <v>1140</v>
      </c>
      <c r="F445" s="1155" t="s">
        <v>1141</v>
      </c>
      <c r="G445" s="1156"/>
      <c r="H445" s="1157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1046</v>
      </c>
      <c r="C446" s="243" t="s">
        <v>1142</v>
      </c>
      <c r="D446" s="175" t="s">
        <v>401</v>
      </c>
      <c r="E446" s="303">
        <v>2014</v>
      </c>
      <c r="F446" s="518" t="s">
        <v>1464</v>
      </c>
      <c r="G446" s="518" t="s">
        <v>1463</v>
      </c>
      <c r="H446" s="517" t="s">
        <v>1462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1429</v>
      </c>
      <c r="E447" s="371" t="s">
        <v>429</v>
      </c>
      <c r="F447" s="371" t="s">
        <v>430</v>
      </c>
      <c r="G447" s="371" t="s">
        <v>1479</v>
      </c>
      <c r="H447" s="873" t="s">
        <v>1480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9" t="s">
        <v>1874</v>
      </c>
      <c r="D448" s="1175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1382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1875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1876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84" t="s">
        <v>1877</v>
      </c>
      <c r="D452" s="1184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1878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1879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84" t="s">
        <v>1880</v>
      </c>
      <c r="D455" s="1184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1881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1882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220" t="s">
        <v>1883</v>
      </c>
      <c r="D458" s="1199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1884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1885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1886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1887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1888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1889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214" t="s">
        <v>1890</v>
      </c>
      <c r="D465" s="1215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1891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1892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6" t="s">
        <v>1893</v>
      </c>
      <c r="D468" s="1176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1894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1895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1896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1897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1898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1899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1900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1945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66" t="s">
        <v>895</v>
      </c>
      <c r="D484" s="1203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4" t="s">
        <v>184</v>
      </c>
      <c r="D489" s="1205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58" t="s">
        <v>185</v>
      </c>
      <c r="D490" s="115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6" t="s">
        <v>194</v>
      </c>
      <c r="D499" s="1176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6" t="s">
        <v>198</v>
      </c>
      <c r="D503" s="1176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6" t="s">
        <v>444</v>
      </c>
      <c r="D508" s="1176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66" t="s">
        <v>445</v>
      </c>
      <c r="D511" s="1203"/>
      <c r="E511" s="626">
        <f>SUM(E512:E517)</f>
        <v>0</v>
      </c>
      <c r="F511" s="623">
        <f>SUM(F512:F517)</f>
        <v>0</v>
      </c>
      <c r="G511" s="463">
        <f>SUM(G512:G517)</f>
        <v>0</v>
      </c>
      <c r="H511" s="463">
        <f>SUM(H512:H517)</f>
        <v>0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/>
      <c r="G514" s="465"/>
      <c r="H514" s="826">
        <f t="shared" si="97"/>
        <v>0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98" t="s">
        <v>1580</v>
      </c>
      <c r="D518" s="1199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1454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68" t="s">
        <v>206</v>
      </c>
      <c r="D522" s="1168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207" t="s">
        <v>910</v>
      </c>
      <c r="D523" s="120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19" t="s">
        <v>211</v>
      </c>
      <c r="D528" s="1203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6" t="s">
        <v>214</v>
      </c>
      <c r="D531" s="1176"/>
      <c r="E531" s="626">
        <f>SUM(E532:E552)</f>
        <v>0</v>
      </c>
      <c r="F531" s="623">
        <f>SUM(F532:F552)</f>
        <v>41811349</v>
      </c>
      <c r="G531" s="463">
        <f>SUM(G532:G552)</f>
        <v>0</v>
      </c>
      <c r="H531" s="463">
        <f>SUM(H532:H552)</f>
        <v>41811349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>
        <v>5275</v>
      </c>
      <c r="G532" s="465"/>
      <c r="H532" s="826">
        <f aca="true" t="shared" si="98" ref="H532:H552">F532+G532</f>
        <v>5275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>
        <v>2364742</v>
      </c>
      <c r="G533" s="465"/>
      <c r="H533" s="826">
        <f>F533+G533</f>
        <v>2364742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>
        <v>1387851</v>
      </c>
      <c r="G545" s="465"/>
      <c r="H545" s="826">
        <f aca="true" t="shared" si="99" ref="H545:H550">F545+G545</f>
        <v>1387851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>
        <v>37144346</v>
      </c>
      <c r="G546" s="465"/>
      <c r="H546" s="826">
        <f t="shared" si="99"/>
        <v>37144346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1455</v>
      </c>
      <c r="E547" s="627"/>
      <c r="F547" s="624">
        <v>897678</v>
      </c>
      <c r="G547" s="465"/>
      <c r="H547" s="826">
        <f t="shared" si="99"/>
        <v>897678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1456</v>
      </c>
      <c r="E548" s="627"/>
      <c r="F548" s="624">
        <v>11457</v>
      </c>
      <c r="G548" s="465"/>
      <c r="H548" s="826">
        <f t="shared" si="99"/>
        <v>11457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19" t="s">
        <v>933</v>
      </c>
      <c r="D553" s="1219"/>
      <c r="E553" s="626">
        <f>SUM(E554:E572)</f>
        <v>0</v>
      </c>
      <c r="F553" s="623">
        <f>SUM(F554:F572)</f>
        <v>88672551</v>
      </c>
      <c r="G553" s="463">
        <f>SUM(G554:G572)</f>
        <v>0</v>
      </c>
      <c r="H553" s="463">
        <f>SUM(H554:H572)</f>
        <v>88672551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>
        <v>88720286</v>
      </c>
      <c r="G554" s="310"/>
      <c r="H554" s="826">
        <f aca="true" t="shared" si="100" ref="H554:H572">F554+G554</f>
        <v>88720286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>
        <v>-47735</v>
      </c>
      <c r="G560" s="310"/>
      <c r="H560" s="826">
        <f t="shared" si="100"/>
        <v>-47735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216" t="s">
        <v>953</v>
      </c>
      <c r="D573" s="1205"/>
      <c r="E573" s="626">
        <f>SUM(E574:E577)</f>
        <v>0</v>
      </c>
      <c r="F573" s="623">
        <f>SUM(F574:F577)</f>
        <v>-130534592</v>
      </c>
      <c r="G573" s="463">
        <f>SUM(G574:G577)</f>
        <v>0</v>
      </c>
      <c r="H573" s="463">
        <f>SUM(H574:H577)</f>
        <v>-130534592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>
        <v>1776407</v>
      </c>
      <c r="G574" s="310"/>
      <c r="H574" s="826">
        <f>F574+G574</f>
        <v>1776407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>
        <v>-132310999</v>
      </c>
      <c r="G576" s="310"/>
      <c r="H576" s="826">
        <f>F576+G576</f>
        <v>-132310999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217" t="s">
        <v>958</v>
      </c>
      <c r="D578" s="1218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-50692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-50692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1516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1457</v>
      </c>
      <c r="C587" s="501"/>
      <c r="D587" s="347" t="s">
        <v>1458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/>
      <c r="C588" s="504"/>
      <c r="D588" s="505"/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1459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1460</v>
      </c>
      <c r="C591" s="501"/>
      <c r="D591" s="347" t="s">
        <v>1461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/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96" s="1170"/>
      <c r="D596" s="1170"/>
      <c r="E596" s="348"/>
      <c r="F596" s="348"/>
      <c r="G596" s="348"/>
      <c r="H596" s="354"/>
      <c r="I596" s="281">
        <f>(IF($E724&lt;&gt;0,$I$2,IF($H724&lt;&gt;0,$I$2,"")))</f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1133</v>
      </c>
      <c r="F597" s="349" t="s">
        <v>987</v>
      </c>
      <c r="G597" s="348"/>
      <c r="H597" s="354"/>
      <c r="I597" s="281">
        <f>(IF($E724&lt;&gt;0,$I$2,IF($H724&lt;&gt;0,$I$2,"")))</f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71" t="str">
        <f>$B$9</f>
        <v>МИНИСТЕРСТВО НА ОКОЛНАТА СРЕДА И ВОДИТЕ</v>
      </c>
      <c r="C598" s="1170"/>
      <c r="D598" s="1170"/>
      <c r="E598" s="350">
        <f>$E$9</f>
        <v>41640</v>
      </c>
      <c r="F598" s="351">
        <f>$F$9</f>
        <v>42004</v>
      </c>
      <c r="G598" s="348"/>
      <c r="H598" s="354"/>
      <c r="I598" s="281">
        <f>(IF($E724&lt;&gt;0,$I$2,IF($H724&lt;&gt;0,$I$2,"")))</f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71" t="str">
        <f>$B$12</f>
        <v>Министерство на околната среда и водите</v>
      </c>
      <c r="C601" s="1170"/>
      <c r="D601" s="1170"/>
      <c r="E601" s="348" t="s">
        <v>1135</v>
      </c>
      <c r="F601" s="355" t="str">
        <f>$F$12</f>
        <v>1900</v>
      </c>
      <c r="G601" s="348"/>
      <c r="H601" s="354"/>
      <c r="I601" s="281">
        <f>(IF($E724&lt;&gt;0,$I$2,IF($H724&lt;&gt;0,$I$2,"")))</f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1137</v>
      </c>
      <c r="F602" s="348"/>
      <c r="G602" s="348"/>
      <c r="H602" s="354"/>
      <c r="I602" s="281">
        <f>(IF($E724&lt;&gt;0,$I$2,IF($H724&lt;&gt;0,$I$2,"")))</f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33</v>
      </c>
      <c r="F603" s="347"/>
      <c r="G603" s="347"/>
      <c r="H603" s="503"/>
      <c r="I603" s="281">
        <f>(IF($E724&lt;&gt;0,$I$2,IF($H724&lt;&gt;0,$I$2,"")))</f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1138</v>
      </c>
      <c r="I604" s="281">
        <f>(IF($E724&lt;&gt;0,$I$2,IF($H724&lt;&gt;0,$I$2,"")))</f>
      </c>
      <c r="K604" s="356" t="s">
        <v>423</v>
      </c>
      <c r="L604" s="348"/>
      <c r="M604" s="354"/>
      <c r="N604" s="357" t="s">
        <v>1138</v>
      </c>
      <c r="O604" s="354"/>
      <c r="P604" s="356" t="s">
        <v>424</v>
      </c>
      <c r="Q604" s="348"/>
      <c r="R604" s="354"/>
      <c r="S604" s="357" t="s">
        <v>1138</v>
      </c>
      <c r="T604" s="348"/>
      <c r="U604" s="354"/>
      <c r="V604" s="357" t="s">
        <v>1138</v>
      </c>
      <c r="W604" s="523"/>
    </row>
    <row r="605" spans="2:23" ht="18.75" thickBot="1">
      <c r="B605" s="1048"/>
      <c r="C605" s="517"/>
      <c r="D605" s="1039" t="s">
        <v>1470</v>
      </c>
      <c r="E605" s="299" t="s">
        <v>1140</v>
      </c>
      <c r="F605" s="1155" t="s">
        <v>1141</v>
      </c>
      <c r="G605" s="1156"/>
      <c r="H605" s="1157"/>
      <c r="I605" s="281">
        <f>(IF($E724&lt;&gt;0,$I$2,IF($H724&lt;&gt;0,$I$2,"")))</f>
      </c>
      <c r="K605" s="531"/>
      <c r="L605" s="532"/>
      <c r="M605" s="533"/>
      <c r="N605" s="534"/>
      <c r="O605" s="282"/>
      <c r="P605" s="1177" t="s">
        <v>1905</v>
      </c>
      <c r="Q605" s="1177" t="s">
        <v>1906</v>
      </c>
      <c r="R605" s="1177" t="s">
        <v>1907</v>
      </c>
      <c r="S605" s="1177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1046</v>
      </c>
      <c r="C606" s="243" t="s">
        <v>1142</v>
      </c>
      <c r="D606" s="540" t="s">
        <v>1471</v>
      </c>
      <c r="E606" s="303">
        <v>2014</v>
      </c>
      <c r="F606" s="518" t="s">
        <v>1464</v>
      </c>
      <c r="G606" s="518" t="s">
        <v>1463</v>
      </c>
      <c r="H606" s="517" t="s">
        <v>1462</v>
      </c>
      <c r="I606" s="281">
        <f>(IF($E724&lt;&gt;0,$I$2,IF($H724&lt;&gt;0,$I$2,"")))</f>
      </c>
      <c r="K606" s="1035" t="s">
        <v>1902</v>
      </c>
      <c r="L606" s="1035" t="s">
        <v>1903</v>
      </c>
      <c r="M606" s="1036" t="s">
        <v>1904</v>
      </c>
      <c r="N606" s="1036" t="s">
        <v>425</v>
      </c>
      <c r="O606" s="282"/>
      <c r="P606" s="1221"/>
      <c r="Q606" s="1221"/>
      <c r="R606" s="1221"/>
      <c r="S606" s="1221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1479</v>
      </c>
      <c r="H607" s="873" t="s">
        <v>1480</v>
      </c>
      <c r="I607" s="281">
        <f>(IF($E724&lt;&gt;0,$I$2,IF($H724&lt;&gt;0,$I$2,"")))</f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1430</v>
      </c>
      <c r="U607" s="1038" t="s">
        <v>1431</v>
      </c>
      <c r="V607" s="1038" t="s">
        <v>1432</v>
      </c>
      <c r="W607" s="542" t="s">
        <v>1433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</c>
      <c r="K608" s="544" t="s">
        <v>1434</v>
      </c>
      <c r="L608" s="544" t="s">
        <v>1434</v>
      </c>
      <c r="M608" s="544" t="s">
        <v>1435</v>
      </c>
      <c r="N608" s="544" t="s">
        <v>1436</v>
      </c>
      <c r="O608" s="282"/>
      <c r="P608" s="544" t="s">
        <v>1434</v>
      </c>
      <c r="Q608" s="544" t="s">
        <v>1434</v>
      </c>
      <c r="R608" s="544" t="s">
        <v>1472</v>
      </c>
      <c r="S608" s="544" t="s">
        <v>1438</v>
      </c>
      <c r="T608" s="544" t="s">
        <v>1434</v>
      </c>
      <c r="U608" s="544" t="s">
        <v>1434</v>
      </c>
      <c r="V608" s="544" t="s">
        <v>1434</v>
      </c>
      <c r="W608" s="381" t="s">
        <v>1439</v>
      </c>
    </row>
    <row r="609" spans="2:23" ht="18.75" thickBot="1">
      <c r="B609" s="1048"/>
      <c r="C609" s="1053">
        <f>VLOOKUP(D610,EBK_DEIN2,2,FALSE)</f>
        <v>0</v>
      </c>
      <c r="D609" s="1039" t="s">
        <v>1918</v>
      </c>
      <c r="E609" s="485"/>
      <c r="F609" s="485"/>
      <c r="G609" s="485"/>
      <c r="H609" s="378"/>
      <c r="I609" s="281">
        <f>(IF($E724&lt;&gt;0,$I$2,IF($H724&lt;&gt;0,$I$2,"")))</f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73</v>
      </c>
      <c r="E610" s="485"/>
      <c r="F610" s="485"/>
      <c r="G610" s="485"/>
      <c r="H610" s="378"/>
      <c r="I610" s="281">
        <f>(IF($E724&lt;&gt;0,$I$2,IF($H724&lt;&gt;0,$I$2,"")))</f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0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0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1473</v>
      </c>
      <c r="E611" s="485"/>
      <c r="F611" s="485"/>
      <c r="G611" s="485"/>
      <c r="H611" s="378"/>
      <c r="I611" s="281">
        <f>(IF($E724&lt;&gt;0,$I$2,IF($H724&lt;&gt;0,$I$2,"")))</f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4" t="s">
        <v>714</v>
      </c>
      <c r="D612" s="1175"/>
      <c r="E612" s="625">
        <f>SUM(E613:E614)</f>
        <v>0</v>
      </c>
      <c r="F612" s="643">
        <f>SUM(F613:F614)</f>
        <v>0</v>
      </c>
      <c r="G612" s="550">
        <f>SUM(G613:G614)</f>
        <v>0</v>
      </c>
      <c r="H612" s="550">
        <f>SUM(H613:H614)</f>
        <v>0</v>
      </c>
      <c r="I612" s="308">
        <f>(IF($E612&lt;&gt;0,$I$2,IF($H612&lt;&gt;0,$I$2,"")))</f>
      </c>
      <c r="J612" s="309"/>
      <c r="K612" s="386">
        <f>SUM(K613:K614)</f>
        <v>0</v>
      </c>
      <c r="L612" s="387">
        <f>SUM(L613:L614)</f>
        <v>0</v>
      </c>
      <c r="M612" s="551">
        <f>SUM(M613:M614)</f>
        <v>0</v>
      </c>
      <c r="N612" s="552">
        <f>SUM(N613:N614)</f>
        <v>0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/>
      <c r="G614" s="310"/>
      <c r="H614" s="826">
        <f>F614+G614</f>
        <v>0</v>
      </c>
      <c r="I614" s="308">
        <f t="shared" si="101"/>
      </c>
      <c r="J614" s="309"/>
      <c r="K614" s="556"/>
      <c r="L614" s="319"/>
      <c r="M614" s="391">
        <f>H614</f>
        <v>0</v>
      </c>
      <c r="N614" s="557">
        <f aca="true" t="shared" si="103" ref="N614:N655">K614+L614-M614</f>
        <v>0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6" t="s">
        <v>717</v>
      </c>
      <c r="D615" s="1176"/>
      <c r="E615" s="597">
        <f>SUM(E616:E620)</f>
        <v>0</v>
      </c>
      <c r="F615" s="393">
        <f>SUM(F616:F620)</f>
        <v>0</v>
      </c>
      <c r="G615" s="317">
        <f>SUM(G616:G620)</f>
        <v>0</v>
      </c>
      <c r="H615" s="317">
        <f>SUM(H616:H620)</f>
        <v>0</v>
      </c>
      <c r="I615" s="308">
        <f t="shared" si="101"/>
      </c>
      <c r="J615" s="309"/>
      <c r="K615" s="394">
        <f>SUM(K616:K620)</f>
        <v>0</v>
      </c>
      <c r="L615" s="395">
        <f>SUM(L616:L620)</f>
        <v>0</v>
      </c>
      <c r="M615" s="559">
        <f>SUM(M616:M620)</f>
        <v>0</v>
      </c>
      <c r="N615" s="560">
        <f>SUM(N616:N620)</f>
        <v>0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/>
      <c r="G617" s="310"/>
      <c r="H617" s="826">
        <f>F617+G617</f>
        <v>0</v>
      </c>
      <c r="I617" s="308">
        <f t="shared" si="101"/>
      </c>
      <c r="J617" s="309"/>
      <c r="K617" s="556"/>
      <c r="L617" s="319"/>
      <c r="M617" s="391">
        <f>H617</f>
        <v>0</v>
      </c>
      <c r="N617" s="557">
        <f t="shared" si="103"/>
        <v>0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1297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1298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1299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61" t="s">
        <v>1300</v>
      </c>
      <c r="D621" s="1161"/>
      <c r="E621" s="597">
        <f>SUM(E622:E626)</f>
        <v>0</v>
      </c>
      <c r="F621" s="393">
        <f>SUM(F622:F626)</f>
        <v>0</v>
      </c>
      <c r="G621" s="317">
        <f>SUM(G622:G626)</f>
        <v>0</v>
      </c>
      <c r="H621" s="317">
        <f>SUM(H622:H626)</f>
        <v>0</v>
      </c>
      <c r="I621" s="308">
        <f t="shared" si="101"/>
      </c>
      <c r="J621" s="309"/>
      <c r="K621" s="394">
        <f>SUM(K622:K626)</f>
        <v>0</v>
      </c>
      <c r="L621" s="395">
        <f>SUM(L622:L626)</f>
        <v>0</v>
      </c>
      <c r="M621" s="559">
        <f>SUM(M622:M626)</f>
        <v>0</v>
      </c>
      <c r="N621" s="560">
        <f>SUM(N622:N626)</f>
        <v>0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1301</v>
      </c>
      <c r="E622" s="593"/>
      <c r="F622" s="596"/>
      <c r="G622" s="310"/>
      <c r="H622" s="826">
        <f aca="true" t="shared" si="104" ref="H622:H627">F622+G622</f>
        <v>0</v>
      </c>
      <c r="I622" s="308">
        <f t="shared" si="101"/>
      </c>
      <c r="J622" s="309"/>
      <c r="K622" s="556"/>
      <c r="L622" s="319"/>
      <c r="M622" s="391">
        <f aca="true" t="shared" si="105" ref="M622:M627">H622</f>
        <v>0</v>
      </c>
      <c r="N622" s="557">
        <f t="shared" si="103"/>
        <v>0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1302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1303</v>
      </c>
      <c r="E624" s="593"/>
      <c r="F624" s="596"/>
      <c r="G624" s="310"/>
      <c r="H624" s="826">
        <f t="shared" si="104"/>
        <v>0</v>
      </c>
      <c r="I624" s="308">
        <f t="shared" si="101"/>
      </c>
      <c r="J624" s="309"/>
      <c r="K624" s="556"/>
      <c r="L624" s="319"/>
      <c r="M624" s="391">
        <f t="shared" si="105"/>
        <v>0</v>
      </c>
      <c r="N624" s="557">
        <f t="shared" si="103"/>
        <v>0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1304</v>
      </c>
      <c r="E625" s="593"/>
      <c r="F625" s="596"/>
      <c r="G625" s="310"/>
      <c r="H625" s="826">
        <f t="shared" si="104"/>
        <v>0</v>
      </c>
      <c r="I625" s="308">
        <f t="shared" si="101"/>
      </c>
      <c r="J625" s="309"/>
      <c r="K625" s="556"/>
      <c r="L625" s="319"/>
      <c r="M625" s="391">
        <f t="shared" si="105"/>
        <v>0</v>
      </c>
      <c r="N625" s="557">
        <f t="shared" si="103"/>
        <v>0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1305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61" t="s">
        <v>1474</v>
      </c>
      <c r="D627" s="1161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87" t="s">
        <v>1307</v>
      </c>
      <c r="D628" s="1187"/>
      <c r="E628" s="597">
        <f>SUM(E629:E645)</f>
        <v>0</v>
      </c>
      <c r="F628" s="393">
        <f>SUM(F629:F645)</f>
        <v>0</v>
      </c>
      <c r="G628" s="317">
        <f>SUM(G629:G645)</f>
        <v>0</v>
      </c>
      <c r="H628" s="317">
        <f>SUM(H629:H645)</f>
        <v>0</v>
      </c>
      <c r="I628" s="308">
        <f t="shared" si="101"/>
      </c>
      <c r="J628" s="309"/>
      <c r="K628" s="394">
        <f>SUM(K629:K645)</f>
        <v>0</v>
      </c>
      <c r="L628" s="395">
        <f>SUM(L629:L645)</f>
        <v>0</v>
      </c>
      <c r="M628" s="559">
        <f>SUM(M629:M645)</f>
        <v>0</v>
      </c>
      <c r="N628" s="560">
        <f>SUM(N629:N645)</f>
        <v>0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0</v>
      </c>
      <c r="S628" s="395">
        <f t="shared" si="106"/>
        <v>0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0</v>
      </c>
    </row>
    <row r="629" spans="1:23" ht="18.75" thickBot="1">
      <c r="A629" s="329">
        <v>50</v>
      </c>
      <c r="B629" s="177"/>
      <c r="C629" s="186">
        <v>1011</v>
      </c>
      <c r="D629" s="210" t="s">
        <v>1308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1309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1310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1311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1312</v>
      </c>
      <c r="E633" s="593"/>
      <c r="F633" s="596"/>
      <c r="G633" s="310"/>
      <c r="H633" s="826">
        <f t="shared" si="107"/>
        <v>0</v>
      </c>
      <c r="I633" s="308">
        <f t="shared" si="101"/>
      </c>
      <c r="J633" s="309"/>
      <c r="K633" s="556"/>
      <c r="L633" s="319"/>
      <c r="M633" s="391">
        <f t="shared" si="108"/>
        <v>0</v>
      </c>
      <c r="N633" s="557">
        <f t="shared" si="103"/>
        <v>0</v>
      </c>
      <c r="O633" s="309"/>
      <c r="P633" s="556"/>
      <c r="Q633" s="319"/>
      <c r="R633" s="564">
        <f t="shared" si="109"/>
        <v>0</v>
      </c>
      <c r="S633" s="391">
        <f t="shared" si="110"/>
        <v>0</v>
      </c>
      <c r="T633" s="319"/>
      <c r="U633" s="319"/>
      <c r="V633" s="320"/>
      <c r="W633" s="389">
        <f t="shared" si="102"/>
        <v>0</v>
      </c>
    </row>
    <row r="634" spans="1:23" ht="18.75" thickBot="1">
      <c r="A634" s="329">
        <v>75</v>
      </c>
      <c r="B634" s="177"/>
      <c r="C634" s="178">
        <v>1016</v>
      </c>
      <c r="D634" s="187" t="s">
        <v>1313</v>
      </c>
      <c r="E634" s="593"/>
      <c r="F634" s="596"/>
      <c r="G634" s="310"/>
      <c r="H634" s="826">
        <f t="shared" si="107"/>
        <v>0</v>
      </c>
      <c r="I634" s="308">
        <f t="shared" si="101"/>
      </c>
      <c r="J634" s="309"/>
      <c r="K634" s="556"/>
      <c r="L634" s="319"/>
      <c r="M634" s="391">
        <f t="shared" si="108"/>
        <v>0</v>
      </c>
      <c r="N634" s="557">
        <f t="shared" si="103"/>
        <v>0</v>
      </c>
      <c r="O634" s="309"/>
      <c r="P634" s="556"/>
      <c r="Q634" s="319"/>
      <c r="R634" s="564">
        <f t="shared" si="109"/>
        <v>0</v>
      </c>
      <c r="S634" s="391">
        <f t="shared" si="110"/>
        <v>0</v>
      </c>
      <c r="T634" s="319"/>
      <c r="U634" s="319"/>
      <c r="V634" s="320"/>
      <c r="W634" s="389">
        <f t="shared" si="102"/>
        <v>0</v>
      </c>
    </row>
    <row r="635" spans="1:23" ht="18.75" thickBot="1">
      <c r="A635" s="329">
        <v>80</v>
      </c>
      <c r="B635" s="182"/>
      <c r="C635" s="211">
        <v>1020</v>
      </c>
      <c r="D635" s="212" t="s">
        <v>1314</v>
      </c>
      <c r="E635" s="593"/>
      <c r="F635" s="596"/>
      <c r="G635" s="310"/>
      <c r="H635" s="826">
        <f t="shared" si="107"/>
        <v>0</v>
      </c>
      <c r="I635" s="308">
        <f t="shared" si="101"/>
      </c>
      <c r="J635" s="309"/>
      <c r="K635" s="556"/>
      <c r="L635" s="319"/>
      <c r="M635" s="391">
        <f t="shared" si="108"/>
        <v>0</v>
      </c>
      <c r="N635" s="557">
        <f t="shared" si="103"/>
        <v>0</v>
      </c>
      <c r="O635" s="309"/>
      <c r="P635" s="556"/>
      <c r="Q635" s="319"/>
      <c r="R635" s="564">
        <f t="shared" si="109"/>
        <v>0</v>
      </c>
      <c r="S635" s="391">
        <f t="shared" si="110"/>
        <v>0</v>
      </c>
      <c r="T635" s="319"/>
      <c r="U635" s="319"/>
      <c r="V635" s="320"/>
      <c r="W635" s="389">
        <f t="shared" si="102"/>
        <v>0</v>
      </c>
    </row>
    <row r="636" spans="1:23" ht="18.75" thickBot="1">
      <c r="A636" s="329">
        <v>85</v>
      </c>
      <c r="B636" s="177"/>
      <c r="C636" s="178">
        <v>1030</v>
      </c>
      <c r="D636" s="187" t="s">
        <v>1315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1316</v>
      </c>
      <c r="E637" s="593"/>
      <c r="F637" s="596"/>
      <c r="G637" s="310"/>
      <c r="H637" s="826">
        <f t="shared" si="107"/>
        <v>0</v>
      </c>
      <c r="I637" s="308">
        <f t="shared" si="101"/>
      </c>
      <c r="J637" s="309"/>
      <c r="K637" s="556"/>
      <c r="L637" s="319"/>
      <c r="M637" s="391">
        <f t="shared" si="108"/>
        <v>0</v>
      </c>
      <c r="N637" s="557">
        <f t="shared" si="103"/>
        <v>0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1317</v>
      </c>
      <c r="E638" s="593"/>
      <c r="F638" s="596"/>
      <c r="G638" s="310"/>
      <c r="H638" s="826">
        <f t="shared" si="107"/>
        <v>0</v>
      </c>
      <c r="I638" s="308">
        <f t="shared" si="101"/>
      </c>
      <c r="J638" s="309"/>
      <c r="K638" s="556"/>
      <c r="L638" s="319"/>
      <c r="M638" s="391">
        <f t="shared" si="108"/>
        <v>0</v>
      </c>
      <c r="N638" s="557">
        <f t="shared" si="103"/>
        <v>0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1318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1319</v>
      </c>
      <c r="E640" s="593"/>
      <c r="F640" s="596"/>
      <c r="G640" s="310"/>
      <c r="H640" s="826">
        <f t="shared" si="107"/>
        <v>0</v>
      </c>
      <c r="I640" s="308">
        <f t="shared" si="101"/>
      </c>
      <c r="J640" s="309"/>
      <c r="K640" s="556"/>
      <c r="L640" s="319"/>
      <c r="M640" s="391">
        <f t="shared" si="108"/>
        <v>0</v>
      </c>
      <c r="N640" s="557">
        <f t="shared" si="103"/>
        <v>0</v>
      </c>
      <c r="O640" s="309"/>
      <c r="P640" s="556"/>
      <c r="Q640" s="319"/>
      <c r="R640" s="564">
        <f>+IF(+(K640+L640)&gt;=H640,+L640,+(+H640-K640))</f>
        <v>0</v>
      </c>
      <c r="S640" s="391">
        <f>P640+Q640-R640</f>
        <v>0</v>
      </c>
      <c r="T640" s="319"/>
      <c r="U640" s="319"/>
      <c r="V640" s="320"/>
      <c r="W640" s="389">
        <f t="shared" si="102"/>
        <v>0</v>
      </c>
    </row>
    <row r="641" spans="1:23" ht="18.75" thickBot="1">
      <c r="A641" s="329">
        <v>135</v>
      </c>
      <c r="B641" s="177"/>
      <c r="C641" s="178">
        <v>1063</v>
      </c>
      <c r="D641" s="180" t="s">
        <v>1320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1321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1322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1572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1323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84" t="s">
        <v>1329</v>
      </c>
      <c r="D646" s="1184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84" t="s">
        <v>1528</v>
      </c>
      <c r="D650" s="1184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1324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1325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1475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1327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1328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84" t="s">
        <v>1329</v>
      </c>
      <c r="D656" s="1184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1908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1330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88" t="s">
        <v>1331</v>
      </c>
      <c r="D659" s="1188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82" t="s">
        <v>1332</v>
      </c>
      <c r="D660" s="1222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82" t="s">
        <v>1333</v>
      </c>
      <c r="D661" s="1222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82" t="s">
        <v>1334</v>
      </c>
      <c r="D662" s="1222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90" t="s">
        <v>1335</v>
      </c>
      <c r="D663" s="1223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1336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1337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1338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1339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1340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1341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90" t="s">
        <v>1342</v>
      </c>
      <c r="D670" s="1190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1343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1476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1345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1346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1347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1348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88" t="s">
        <v>1349</v>
      </c>
      <c r="D677" s="1189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92" t="s">
        <v>1350</v>
      </c>
      <c r="D678" s="1192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92" t="s">
        <v>1351</v>
      </c>
      <c r="D679" s="1192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90" t="s">
        <v>1352</v>
      </c>
      <c r="D680" s="1223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1353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1354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1355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1356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1357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1358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84" t="s">
        <v>1359</v>
      </c>
      <c r="D687" s="1184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1360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1477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1362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88" t="s">
        <v>1363</v>
      </c>
      <c r="D691" s="1188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92" t="s">
        <v>1440</v>
      </c>
      <c r="D692" s="1192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82" t="s">
        <v>1364</v>
      </c>
      <c r="D693" s="1183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90" t="s">
        <v>859</v>
      </c>
      <c r="D694" s="1190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91" t="s">
        <v>1365</v>
      </c>
      <c r="D697" s="1191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93" t="s">
        <v>1366</v>
      </c>
      <c r="D698" s="1193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1367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1368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94" t="s">
        <v>303</v>
      </c>
      <c r="D706" s="1194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9.5" thickBot="1">
      <c r="A707" s="329">
        <v>695</v>
      </c>
      <c r="B707" s="223"/>
      <c r="C707" s="224">
        <v>5301</v>
      </c>
      <c r="D707" s="225" t="s">
        <v>1909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9.5" thickBot="1">
      <c r="A709" s="328">
        <v>710</v>
      </c>
      <c r="B709" s="222">
        <v>5400</v>
      </c>
      <c r="C709" s="1191" t="s">
        <v>1383</v>
      </c>
      <c r="D709" s="1191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90" t="s">
        <v>1384</v>
      </c>
      <c r="D710" s="1190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1385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1386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1387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1388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95" t="s">
        <v>1389</v>
      </c>
      <c r="D715" s="1196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1390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1391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1392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97" t="s">
        <v>1393</v>
      </c>
      <c r="D720" s="1184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1394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1395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1396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709</v>
      </c>
      <c r="D724" s="235" t="s">
        <v>1397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0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0</v>
      </c>
      <c r="I724" s="308">
        <f t="shared" si="118"/>
      </c>
      <c r="J724" s="578" t="str">
        <f>LEFT(C609,1)</f>
        <v>0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0</v>
      </c>
      <c r="N724" s="346">
        <f>SUM(N612,N615,N621,N627,N628,N646,N650,N656,N659,N660,N661,N662,N663,N670,N677,N678,N679,N680,N687,N691,N692,N693,N694,N697,N698,N706,N709,N710,N715)+N720</f>
        <v>0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0</v>
      </c>
      <c r="S724" s="346">
        <f t="shared" si="138"/>
        <v>0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0</v>
      </c>
    </row>
    <row r="725" spans="1:23" ht="15.75">
      <c r="A725" s="329">
        <v>795</v>
      </c>
      <c r="B725" s="193"/>
      <c r="C725" s="236"/>
      <c r="H725" s="279"/>
      <c r="I725" s="281">
        <f>I724</f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1131</v>
      </c>
      <c r="F726" s="348"/>
      <c r="G726" s="348"/>
      <c r="H726" s="354"/>
      <c r="I726" s="281">
        <f>I724</f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728" s="1169"/>
      <c r="D728" s="1169"/>
      <c r="E728" s="348"/>
      <c r="F728" s="348"/>
      <c r="G728" s="348"/>
      <c r="H728" s="354"/>
      <c r="I728" s="281">
        <f>I724</f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1133</v>
      </c>
      <c r="F729" s="349" t="s">
        <v>987</v>
      </c>
      <c r="G729" s="348"/>
      <c r="H729" s="354"/>
      <c r="I729" s="281">
        <f>I724</f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71" t="str">
        <f>$B$9</f>
        <v>МИНИСТЕРСТВО НА ОКОЛНАТА СРЕДА И ВОДИТЕ</v>
      </c>
      <c r="C730" s="1171"/>
      <c r="D730" s="1171"/>
      <c r="E730" s="350">
        <f>$E$9</f>
        <v>41640</v>
      </c>
      <c r="F730" s="351">
        <f>$F$9</f>
        <v>42004</v>
      </c>
      <c r="G730" s="348"/>
      <c r="H730" s="354"/>
      <c r="I730" s="281">
        <f>I724</f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1134</v>
      </c>
      <c r="E731" s="348"/>
      <c r="F731" s="352">
        <f>$F$10</f>
        <v>0</v>
      </c>
      <c r="G731" s="348"/>
      <c r="H731" s="354"/>
      <c r="I731" s="281">
        <f>I724</f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71" t="str">
        <f>$B$12</f>
        <v>Министерство на околната среда и водите</v>
      </c>
      <c r="C733" s="1171"/>
      <c r="D733" s="1171"/>
      <c r="E733" s="348" t="s">
        <v>1135</v>
      </c>
      <c r="F733" s="355" t="str">
        <f>$F$12</f>
        <v>1900</v>
      </c>
      <c r="G733" s="348"/>
      <c r="H733" s="354"/>
      <c r="I733" s="281">
        <f>I724</f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1136</v>
      </c>
      <c r="E734" s="353" t="s">
        <v>1137</v>
      </c>
      <c r="F734" s="348"/>
      <c r="G734" s="348"/>
      <c r="H734" s="354"/>
      <c r="I734" s="281">
        <f>I724</f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1478</v>
      </c>
      <c r="E736" s="348"/>
      <c r="F736" s="353" t="s">
        <v>1138</v>
      </c>
      <c r="G736" s="353"/>
      <c r="H736" s="503"/>
      <c r="I736" s="281">
        <f>I724</f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1399</v>
      </c>
      <c r="C737" s="441" t="s">
        <v>1400</v>
      </c>
      <c r="D737" s="442" t="s">
        <v>1401</v>
      </c>
      <c r="E737" s="443" t="s">
        <v>1402</v>
      </c>
      <c r="F737" s="443" t="s">
        <v>1403</v>
      </c>
      <c r="G737" s="450"/>
      <c r="H737" s="451"/>
      <c r="I737" s="281">
        <f>I724</f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1404</v>
      </c>
      <c r="D738" s="442" t="s">
        <v>1405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1406</v>
      </c>
      <c r="D739" s="442" t="s">
        <v>1407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1408</v>
      </c>
      <c r="D740" s="442" t="s">
        <v>1409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1410</v>
      </c>
      <c r="D741" s="442" t="s">
        <v>1411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1412</v>
      </c>
      <c r="D742" s="442" t="s">
        <v>1407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1413</v>
      </c>
      <c r="D743" s="442" t="s">
        <v>1414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1415</v>
      </c>
      <c r="D744" s="442" t="s">
        <v>1416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1417</v>
      </c>
      <c r="D745" s="442" t="s">
        <v>1418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1419</v>
      </c>
      <c r="D746" s="442" t="s">
        <v>1420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1421</v>
      </c>
      <c r="D747" s="442" t="s">
        <v>1422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1423</v>
      </c>
      <c r="D748" s="442" t="s">
        <v>1424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1425</v>
      </c>
      <c r="D749" s="442" t="s">
        <v>1426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1427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970</v>
      </c>
      <c r="C760" s="448"/>
      <c r="D760" s="449"/>
      <c r="E760" s="450"/>
      <c r="F760" s="450"/>
      <c r="G760" s="450"/>
      <c r="H760" s="451"/>
      <c r="I760" s="281">
        <f>I724</f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200" t="s">
        <v>400</v>
      </c>
      <c r="C761" s="1200"/>
      <c r="D761" s="1200"/>
      <c r="E761" s="450"/>
      <c r="F761" s="450"/>
      <c r="G761" s="450"/>
      <c r="H761" s="451"/>
      <c r="I761" s="281">
        <f>I724</f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  <mergeCell ref="C720:D720"/>
    <mergeCell ref="C680:D680"/>
    <mergeCell ref="C687:D687"/>
    <mergeCell ref="C691:D691"/>
    <mergeCell ref="C692:D692"/>
    <mergeCell ref="C693:D693"/>
    <mergeCell ref="C694:D694"/>
    <mergeCell ref="C662:D662"/>
    <mergeCell ref="C663:D663"/>
    <mergeCell ref="C670:D670"/>
    <mergeCell ref="C677:D677"/>
    <mergeCell ref="C678:D678"/>
    <mergeCell ref="C679:D679"/>
    <mergeCell ref="C646:D646"/>
    <mergeCell ref="C650:D650"/>
    <mergeCell ref="C656:D656"/>
    <mergeCell ref="C659:D659"/>
    <mergeCell ref="C660:D660"/>
    <mergeCell ref="C661:D661"/>
    <mergeCell ref="S605:S606"/>
    <mergeCell ref="C612:D612"/>
    <mergeCell ref="C615:D615"/>
    <mergeCell ref="C621:D621"/>
    <mergeCell ref="C627:D627"/>
    <mergeCell ref="C628:D628"/>
    <mergeCell ref="B596:D596"/>
    <mergeCell ref="B598:D598"/>
    <mergeCell ref="B601:D601"/>
    <mergeCell ref="P605:P606"/>
    <mergeCell ref="Q605:Q606"/>
    <mergeCell ref="R605:R606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K173:M173"/>
    <mergeCell ref="P173:R173"/>
    <mergeCell ref="K177:K178"/>
    <mergeCell ref="L177:L178"/>
    <mergeCell ref="M177:M178"/>
    <mergeCell ref="N177:N178"/>
    <mergeCell ref="W177:W178"/>
    <mergeCell ref="C181:D181"/>
    <mergeCell ref="C184:D184"/>
    <mergeCell ref="C190:D190"/>
    <mergeCell ref="Q177:Q178"/>
    <mergeCell ref="R177:R178"/>
    <mergeCell ref="F177:H17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90:D90"/>
    <mergeCell ref="C91:D91"/>
    <mergeCell ref="B7:D7"/>
    <mergeCell ref="B9:D9"/>
    <mergeCell ref="B12:D12"/>
    <mergeCell ref="C22:D22"/>
    <mergeCell ref="C28:D28"/>
    <mergeCell ref="C33:D33"/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1465</v>
      </c>
      <c r="B1" s="519">
        <v>169</v>
      </c>
      <c r="I1" s="519"/>
    </row>
    <row r="2" spans="1:9" ht="12.75">
      <c r="A2" s="519" t="s">
        <v>1466</v>
      </c>
      <c r="B2" s="519" t="s">
        <v>1911</v>
      </c>
      <c r="I2" s="519"/>
    </row>
    <row r="3" spans="1:9" ht="12.75">
      <c r="A3" s="519" t="s">
        <v>1467</v>
      </c>
      <c r="B3" s="519" t="s">
        <v>1943</v>
      </c>
      <c r="I3" s="519"/>
    </row>
    <row r="4" spans="1:9" ht="15.75">
      <c r="A4" s="519" t="s">
        <v>1468</v>
      </c>
      <c r="B4" s="519" t="s">
        <v>1940</v>
      </c>
      <c r="C4" s="525"/>
      <c r="I4" s="519"/>
    </row>
    <row r="5" spans="1:3" ht="31.5" customHeight="1">
      <c r="A5" s="519" t="s">
        <v>1469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1910</v>
      </c>
      <c r="I8" s="519"/>
    </row>
    <row r="9" ht="12.75">
      <c r="I9" s="519"/>
    </row>
    <row r="10" ht="12.75">
      <c r="I10" s="519"/>
    </row>
    <row r="11" spans="1:30" ht="18">
      <c r="A11" s="519" t="s">
        <v>1917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69">
        <f>$B$7</f>
        <v>0</v>
      </c>
      <c r="J14" s="1170"/>
      <c r="K14" s="117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1133</v>
      </c>
      <c r="M15" s="349" t="s">
        <v>987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71">
        <f>$B$9</f>
        <v>0</v>
      </c>
      <c r="J16" s="1170"/>
      <c r="K16" s="117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71">
        <f>$B$12</f>
        <v>0</v>
      </c>
      <c r="J19" s="1170"/>
      <c r="K19" s="1170"/>
      <c r="L19" s="348" t="s">
        <v>1135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1137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1138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1138</v>
      </c>
      <c r="V22" s="354"/>
      <c r="W22" s="356" t="s">
        <v>424</v>
      </c>
      <c r="X22" s="348"/>
      <c r="Y22" s="354"/>
      <c r="Z22" s="357" t="s">
        <v>1138</v>
      </c>
      <c r="AA22" s="348"/>
      <c r="AB22" s="354"/>
      <c r="AC22" s="357" t="s">
        <v>1138</v>
      </c>
    </row>
    <row r="23" spans="1:30" ht="18.75" thickBot="1">
      <c r="A23" s="519">
        <v>12</v>
      </c>
      <c r="I23" s="1048"/>
      <c r="J23" s="517"/>
      <c r="K23" s="1039" t="s">
        <v>1470</v>
      </c>
      <c r="L23" s="299" t="s">
        <v>1140</v>
      </c>
      <c r="M23" s="1155" t="s">
        <v>1141</v>
      </c>
      <c r="N23" s="1156"/>
      <c r="O23" s="1157"/>
      <c r="P23" s="281">
        <f>(IF($E142&lt;&gt;0,$I$2,IF($H142&lt;&gt;0,$I$2,"")))</f>
      </c>
      <c r="Q23" s="282"/>
      <c r="R23" s="1179" t="s">
        <v>1902</v>
      </c>
      <c r="S23" s="1179" t="s">
        <v>1903</v>
      </c>
      <c r="T23" s="1177" t="s">
        <v>1904</v>
      </c>
      <c r="U23" s="1177" t="s">
        <v>425</v>
      </c>
      <c r="V23" s="282"/>
      <c r="W23" s="1177" t="s">
        <v>1905</v>
      </c>
      <c r="X23" s="1177" t="s">
        <v>1906</v>
      </c>
      <c r="Y23" s="1177" t="s">
        <v>1939</v>
      </c>
      <c r="Z23" s="1177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1046</v>
      </c>
      <c r="J24" s="243" t="s">
        <v>1142</v>
      </c>
      <c r="K24" s="1049" t="s">
        <v>1471</v>
      </c>
      <c r="L24" s="303">
        <v>2014</v>
      </c>
      <c r="M24" s="518" t="s">
        <v>1464</v>
      </c>
      <c r="N24" s="518" t="s">
        <v>1463</v>
      </c>
      <c r="O24" s="517" t="s">
        <v>1462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221"/>
      <c r="X24" s="1221"/>
      <c r="Y24" s="1221"/>
      <c r="Z24" s="1221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1479</v>
      </c>
      <c r="O25" s="873" t="s">
        <v>1480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1430</v>
      </c>
      <c r="AB25" s="1038" t="s">
        <v>1431</v>
      </c>
      <c r="AC25" s="1038" t="s">
        <v>1432</v>
      </c>
      <c r="AD25" s="542" t="s">
        <v>1433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1434</v>
      </c>
      <c r="S26" s="544" t="s">
        <v>1434</v>
      </c>
      <c r="T26" s="544" t="s">
        <v>1435</v>
      </c>
      <c r="U26" s="544" t="s">
        <v>1436</v>
      </c>
      <c r="V26" s="282"/>
      <c r="W26" s="544" t="s">
        <v>1434</v>
      </c>
      <c r="X26" s="544" t="s">
        <v>1434</v>
      </c>
      <c r="Y26" s="544" t="s">
        <v>1472</v>
      </c>
      <c r="Z26" s="544" t="s">
        <v>1438</v>
      </c>
      <c r="AA26" s="544" t="s">
        <v>1434</v>
      </c>
      <c r="AB26" s="544" t="s">
        <v>1434</v>
      </c>
      <c r="AC26" s="544" t="s">
        <v>1434</v>
      </c>
      <c r="AD26" s="381" t="s">
        <v>1439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1918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1473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4" t="s">
        <v>714</v>
      </c>
      <c r="K30" s="1175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6" t="s">
        <v>717</v>
      </c>
      <c r="K33" s="1176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1297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1298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1299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61" t="s">
        <v>1300</v>
      </c>
      <c r="K39" s="1161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1301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1302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1303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1304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1305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61" t="s">
        <v>1474</v>
      </c>
      <c r="K45" s="1161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87" t="s">
        <v>1307</v>
      </c>
      <c r="K46" s="1187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1308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1309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1310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1311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1312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1313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1314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1315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1316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1317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1318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1319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1320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1321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1322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1572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1323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84" t="s">
        <v>1329</v>
      </c>
      <c r="K64" s="1184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84" t="s">
        <v>1528</v>
      </c>
      <c r="K68" s="1184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1324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1325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1475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1327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1328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84" t="s">
        <v>1329</v>
      </c>
      <c r="K74" s="1184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1908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1330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88" t="s">
        <v>1331</v>
      </c>
      <c r="K77" s="1188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82" t="s">
        <v>1332</v>
      </c>
      <c r="K78" s="1222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82" t="s">
        <v>1333</v>
      </c>
      <c r="K79" s="1222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82" t="s">
        <v>1334</v>
      </c>
      <c r="K80" s="1222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90" t="s">
        <v>1335</v>
      </c>
      <c r="K81" s="1223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1336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1337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1338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1339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1340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1341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90" t="s">
        <v>1342</v>
      </c>
      <c r="K88" s="1190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1343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1476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1345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1346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1347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1348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88" t="s">
        <v>1349</v>
      </c>
      <c r="K95" s="1189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92" t="s">
        <v>1350</v>
      </c>
      <c r="K96" s="1192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92" t="s">
        <v>1351</v>
      </c>
      <c r="K97" s="1192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90" t="s">
        <v>1352</v>
      </c>
      <c r="K98" s="1223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1353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1354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1355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1356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1357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1358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84" t="s">
        <v>1359</v>
      </c>
      <c r="K105" s="1184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1360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1477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1362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88" t="s">
        <v>1363</v>
      </c>
      <c r="K109" s="1188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92" t="s">
        <v>1440</v>
      </c>
      <c r="K110" s="1192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82" t="s">
        <v>1364</v>
      </c>
      <c r="K111" s="1183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90" t="s">
        <v>859</v>
      </c>
      <c r="K112" s="1190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91" t="s">
        <v>1365</v>
      </c>
      <c r="K115" s="1191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93" t="s">
        <v>1366</v>
      </c>
      <c r="K116" s="1193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1367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1368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94" t="s">
        <v>303</v>
      </c>
      <c r="K124" s="1194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1909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91" t="s">
        <v>1383</v>
      </c>
      <c r="K127" s="1191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90" t="s">
        <v>1384</v>
      </c>
      <c r="K128" s="1190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1385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1386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1387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1388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95" t="s">
        <v>1389</v>
      </c>
      <c r="K133" s="1196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1390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1391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1392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97" t="s">
        <v>1393</v>
      </c>
      <c r="K138" s="1184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1394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1395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1396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1397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69">
        <f>$B$7</f>
        <v>0</v>
      </c>
      <c r="J146" s="1169"/>
      <c r="K146" s="1169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1133</v>
      </c>
      <c r="M147" s="349" t="s">
        <v>987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71">
        <f>$B$9</f>
        <v>0</v>
      </c>
      <c r="J148" s="1171"/>
      <c r="K148" s="1171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71">
        <f>$B$12</f>
        <v>0</v>
      </c>
      <c r="J151" s="1171"/>
      <c r="K151" s="1171"/>
      <c r="L151" s="348" t="s">
        <v>1135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1137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1478</v>
      </c>
      <c r="L154" s="348"/>
      <c r="M154" s="353" t="s">
        <v>1138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1399</v>
      </c>
      <c r="J155" s="441" t="s">
        <v>1400</v>
      </c>
      <c r="K155" s="442" t="s">
        <v>1401</v>
      </c>
      <c r="L155" s="443" t="s">
        <v>1402</v>
      </c>
      <c r="M155" s="443" t="s">
        <v>1403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1404</v>
      </c>
      <c r="K156" s="442" t="s">
        <v>1405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1406</v>
      </c>
      <c r="K157" s="442" t="s">
        <v>1407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1408</v>
      </c>
      <c r="K158" s="442" t="s">
        <v>1409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1410</v>
      </c>
      <c r="K159" s="442" t="s">
        <v>1411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1412</v>
      </c>
      <c r="K160" s="442" t="s">
        <v>1407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1413</v>
      </c>
      <c r="K161" s="442" t="s">
        <v>1414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1415</v>
      </c>
      <c r="K162" s="442" t="s">
        <v>1416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1417</v>
      </c>
      <c r="K163" s="442" t="s">
        <v>1418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1419</v>
      </c>
      <c r="K164" s="442" t="s">
        <v>1420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1421</v>
      </c>
      <c r="K165" s="442" t="s">
        <v>1422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1423</v>
      </c>
      <c r="K166" s="442" t="s">
        <v>1424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1425</v>
      </c>
      <c r="K167" s="442" t="s">
        <v>1426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1427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970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200" t="s">
        <v>400</v>
      </c>
      <c r="J179" s="1200"/>
      <c r="K179" s="1200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I14:K14"/>
    <mergeCell ref="I16:K16"/>
    <mergeCell ref="I19:K19"/>
    <mergeCell ref="J68:K68"/>
    <mergeCell ref="R23:R24"/>
    <mergeCell ref="S23:S24"/>
    <mergeCell ref="J46:K46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1921</v>
      </c>
      <c r="B1" s="933" t="s">
        <v>1928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1934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1933</v>
      </c>
      <c r="C5" s="1033" t="s">
        <v>71</v>
      </c>
    </row>
    <row r="6" spans="1:4" ht="30">
      <c r="A6" s="1031">
        <v>96</v>
      </c>
      <c r="B6" s="1034" t="s">
        <v>1931</v>
      </c>
      <c r="C6" s="1033" t="s">
        <v>71</v>
      </c>
      <c r="D6" s="885"/>
    </row>
    <row r="7" spans="1:4" ht="30">
      <c r="A7" s="1031">
        <v>97</v>
      </c>
      <c r="B7" s="1034" t="s">
        <v>1946</v>
      </c>
      <c r="C7" s="1033" t="s">
        <v>71</v>
      </c>
      <c r="D7" s="886"/>
    </row>
    <row r="8" spans="1:4" ht="30">
      <c r="A8" s="1031">
        <v>98</v>
      </c>
      <c r="B8" s="1034" t="s">
        <v>1932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1921</v>
      </c>
      <c r="B10" s="933" t="s">
        <v>1927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1208</v>
      </c>
      <c r="C92" s="1012">
        <v>3334</v>
      </c>
    </row>
    <row r="93" spans="1:3" ht="15.75">
      <c r="A93" s="1012">
        <v>3336</v>
      </c>
      <c r="B93" s="1016" t="s">
        <v>1209</v>
      </c>
      <c r="C93" s="1012">
        <v>3336</v>
      </c>
    </row>
    <row r="94" spans="1:3" ht="15.75">
      <c r="A94" s="1012">
        <v>3337</v>
      </c>
      <c r="B94" s="1015" t="s">
        <v>1210</v>
      </c>
      <c r="C94" s="1012">
        <v>3337</v>
      </c>
    </row>
    <row r="95" spans="1:3" ht="15.75">
      <c r="A95" s="1012">
        <v>3341</v>
      </c>
      <c r="B95" s="1016" t="s">
        <v>1211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1582</v>
      </c>
      <c r="C118" s="1012">
        <v>4458</v>
      </c>
    </row>
    <row r="119" spans="1:3" ht="15.75">
      <c r="A119" s="1012">
        <v>4459</v>
      </c>
      <c r="B119" s="1025" t="s">
        <v>1901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1247</v>
      </c>
      <c r="C127" s="1012">
        <v>5513</v>
      </c>
    </row>
    <row r="128" spans="1:3" ht="15.75">
      <c r="A128" s="1012">
        <v>5514</v>
      </c>
      <c r="B128" s="1023" t="s">
        <v>1248</v>
      </c>
      <c r="C128" s="1012">
        <v>5514</v>
      </c>
    </row>
    <row r="129" spans="1:3" ht="15.75">
      <c r="A129" s="1012">
        <v>5515</v>
      </c>
      <c r="B129" s="1023" t="s">
        <v>1249</v>
      </c>
      <c r="C129" s="1012">
        <v>5515</v>
      </c>
    </row>
    <row r="130" spans="1:3" ht="15.75">
      <c r="A130" s="1012">
        <v>5516</v>
      </c>
      <c r="B130" s="1023" t="s">
        <v>1250</v>
      </c>
      <c r="C130" s="1012">
        <v>5516</v>
      </c>
    </row>
    <row r="131" spans="1:3" ht="15.75">
      <c r="A131" s="1012">
        <v>5517</v>
      </c>
      <c r="B131" s="1023" t="s">
        <v>1251</v>
      </c>
      <c r="C131" s="1012">
        <v>5517</v>
      </c>
    </row>
    <row r="132" spans="1:3" ht="15.75">
      <c r="A132" s="1012">
        <v>5518</v>
      </c>
      <c r="B132" s="1015" t="s">
        <v>1252</v>
      </c>
      <c r="C132" s="1012">
        <v>5518</v>
      </c>
    </row>
    <row r="133" spans="1:3" ht="15.75">
      <c r="A133" s="1012">
        <v>5519</v>
      </c>
      <c r="B133" s="1015" t="s">
        <v>1253</v>
      </c>
      <c r="C133" s="1012">
        <v>5519</v>
      </c>
    </row>
    <row r="134" spans="1:3" ht="15.75">
      <c r="A134" s="1012">
        <v>5521</v>
      </c>
      <c r="B134" s="1015" t="s">
        <v>1254</v>
      </c>
      <c r="C134" s="1012">
        <v>5521</v>
      </c>
    </row>
    <row r="135" spans="1:3" ht="15.75">
      <c r="A135" s="1012">
        <v>5522</v>
      </c>
      <c r="B135" s="1026" t="s">
        <v>1255</v>
      </c>
      <c r="C135" s="1012">
        <v>5522</v>
      </c>
    </row>
    <row r="136" spans="1:3" ht="15.75">
      <c r="A136" s="1012">
        <v>5524</v>
      </c>
      <c r="B136" s="1013" t="s">
        <v>1256</v>
      </c>
      <c r="C136" s="1012">
        <v>5524</v>
      </c>
    </row>
    <row r="137" spans="1:3" ht="15.75">
      <c r="A137" s="1012">
        <v>5525</v>
      </c>
      <c r="B137" s="1020" t="s">
        <v>1257</v>
      </c>
      <c r="C137" s="1012">
        <v>5525</v>
      </c>
    </row>
    <row r="138" spans="1:3" ht="15.75">
      <c r="A138" s="1012">
        <v>5526</v>
      </c>
      <c r="B138" s="1017" t="s">
        <v>1258</v>
      </c>
      <c r="C138" s="1012">
        <v>5526</v>
      </c>
    </row>
    <row r="139" spans="1:3" ht="15.75">
      <c r="A139" s="1012">
        <v>5527</v>
      </c>
      <c r="B139" s="1017" t="s">
        <v>1259</v>
      </c>
      <c r="C139" s="1012">
        <v>5527</v>
      </c>
    </row>
    <row r="140" spans="1:3" ht="15.75">
      <c r="A140" s="1012">
        <v>5528</v>
      </c>
      <c r="B140" s="1017" t="s">
        <v>1260</v>
      </c>
      <c r="C140" s="1012">
        <v>5528</v>
      </c>
    </row>
    <row r="141" spans="1:3" ht="15.75">
      <c r="A141" s="1012">
        <v>5529</v>
      </c>
      <c r="B141" s="1017" t="s">
        <v>1261</v>
      </c>
      <c r="C141" s="1012">
        <v>5529</v>
      </c>
    </row>
    <row r="142" spans="1:3" ht="15.75">
      <c r="A142" s="1012">
        <v>5530</v>
      </c>
      <c r="B142" s="1017" t="s">
        <v>1262</v>
      </c>
      <c r="C142" s="1012">
        <v>5530</v>
      </c>
    </row>
    <row r="143" spans="1:3" ht="15.75">
      <c r="A143" s="1012">
        <v>5531</v>
      </c>
      <c r="B143" s="1020" t="s">
        <v>1263</v>
      </c>
      <c r="C143" s="1012">
        <v>5531</v>
      </c>
    </row>
    <row r="144" spans="1:3" ht="15.75">
      <c r="A144" s="1012">
        <v>5532</v>
      </c>
      <c r="B144" s="1026" t="s">
        <v>1264</v>
      </c>
      <c r="C144" s="1012">
        <v>5532</v>
      </c>
    </row>
    <row r="145" spans="1:3" ht="15.75">
      <c r="A145" s="1012">
        <v>5533</v>
      </c>
      <c r="B145" s="1026" t="s">
        <v>1265</v>
      </c>
      <c r="C145" s="1012">
        <v>5533</v>
      </c>
    </row>
    <row r="146" spans="1:3" ht="15">
      <c r="A146" s="1027">
        <v>5534</v>
      </c>
      <c r="B146" s="1026" t="s">
        <v>1266</v>
      </c>
      <c r="C146" s="1027">
        <v>5534</v>
      </c>
    </row>
    <row r="147" spans="1:3" ht="15">
      <c r="A147" s="1027">
        <v>5535</v>
      </c>
      <c r="B147" s="1026" t="s">
        <v>1267</v>
      </c>
      <c r="C147" s="1027">
        <v>5535</v>
      </c>
    </row>
    <row r="148" spans="1:3" ht="15.75">
      <c r="A148" s="1012">
        <v>5538</v>
      </c>
      <c r="B148" s="1020" t="s">
        <v>1268</v>
      </c>
      <c r="C148" s="1012">
        <v>5538</v>
      </c>
    </row>
    <row r="149" spans="1:3" ht="15.75">
      <c r="A149" s="1012">
        <v>5540</v>
      </c>
      <c r="B149" s="1026" t="s">
        <v>1269</v>
      </c>
      <c r="C149" s="1012">
        <v>5540</v>
      </c>
    </row>
    <row r="150" spans="1:3" ht="15.75">
      <c r="A150" s="1012">
        <v>5541</v>
      </c>
      <c r="B150" s="1026" t="s">
        <v>1270</v>
      </c>
      <c r="C150" s="1012">
        <v>5541</v>
      </c>
    </row>
    <row r="151" spans="1:3" ht="15.75">
      <c r="A151" s="1012">
        <v>5545</v>
      </c>
      <c r="B151" s="1026" t="s">
        <v>1271</v>
      </c>
      <c r="C151" s="1012">
        <v>5545</v>
      </c>
    </row>
    <row r="152" spans="1:3" ht="15.75">
      <c r="A152" s="1012">
        <v>5546</v>
      </c>
      <c r="B152" s="1026" t="s">
        <v>1272</v>
      </c>
      <c r="C152" s="1012">
        <v>5546</v>
      </c>
    </row>
    <row r="153" spans="1:3" ht="15.75">
      <c r="A153" s="1012">
        <v>5547</v>
      </c>
      <c r="B153" s="1026" t="s">
        <v>1273</v>
      </c>
      <c r="C153" s="1012">
        <v>5547</v>
      </c>
    </row>
    <row r="154" spans="1:3" ht="15.75">
      <c r="A154" s="1012">
        <v>5548</v>
      </c>
      <c r="B154" s="1026" t="s">
        <v>1274</v>
      </c>
      <c r="C154" s="1012">
        <v>5548</v>
      </c>
    </row>
    <row r="155" spans="1:3" ht="15.75">
      <c r="A155" s="1012">
        <v>5550</v>
      </c>
      <c r="B155" s="1026" t="s">
        <v>1275</v>
      </c>
      <c r="C155" s="1012">
        <v>5550</v>
      </c>
    </row>
    <row r="156" spans="1:3" ht="15.75">
      <c r="A156" s="1012">
        <v>5551</v>
      </c>
      <c r="B156" s="1026" t="s">
        <v>1276</v>
      </c>
      <c r="C156" s="1012">
        <v>5551</v>
      </c>
    </row>
    <row r="157" spans="1:3" ht="15.75">
      <c r="A157" s="1012">
        <v>5553</v>
      </c>
      <c r="B157" s="1026" t="s">
        <v>1277</v>
      </c>
      <c r="C157" s="1012">
        <v>5553</v>
      </c>
    </row>
    <row r="158" spans="1:3" ht="15.75">
      <c r="A158" s="1012">
        <v>5554</v>
      </c>
      <c r="B158" s="1020" t="s">
        <v>1278</v>
      </c>
      <c r="C158" s="1012">
        <v>5554</v>
      </c>
    </row>
    <row r="159" spans="1:3" ht="15.75">
      <c r="A159" s="1012">
        <v>5556</v>
      </c>
      <c r="B159" s="1016" t="s">
        <v>1279</v>
      </c>
      <c r="C159" s="1012">
        <v>5556</v>
      </c>
    </row>
    <row r="160" spans="1:3" ht="15.75">
      <c r="A160" s="1012">
        <v>5561</v>
      </c>
      <c r="B160" s="1028" t="s">
        <v>1280</v>
      </c>
      <c r="C160" s="1012">
        <v>5561</v>
      </c>
    </row>
    <row r="161" spans="1:3" ht="15.75">
      <c r="A161" s="1012">
        <v>5562</v>
      </c>
      <c r="B161" s="1028" t="s">
        <v>1281</v>
      </c>
      <c r="C161" s="1012">
        <v>5562</v>
      </c>
    </row>
    <row r="162" spans="1:3" ht="15.75">
      <c r="A162" s="1012">
        <v>5588</v>
      </c>
      <c r="B162" s="1015" t="s">
        <v>1282</v>
      </c>
      <c r="C162" s="1012">
        <v>5588</v>
      </c>
    </row>
    <row r="163" spans="1:3" ht="15.75">
      <c r="A163" s="1012">
        <v>5589</v>
      </c>
      <c r="B163" s="1015" t="s">
        <v>1283</v>
      </c>
      <c r="C163" s="1012">
        <v>5589</v>
      </c>
    </row>
    <row r="164" spans="1:3" ht="15.75">
      <c r="A164" s="1012">
        <v>6601</v>
      </c>
      <c r="B164" s="1015" t="s">
        <v>1284</v>
      </c>
      <c r="C164" s="1012">
        <v>6601</v>
      </c>
    </row>
    <row r="165" spans="1:3" ht="15.75">
      <c r="A165" s="1012">
        <v>6602</v>
      </c>
      <c r="B165" s="1016" t="s">
        <v>1285</v>
      </c>
      <c r="C165" s="1012">
        <v>6602</v>
      </c>
    </row>
    <row r="166" spans="1:3" ht="15.75">
      <c r="A166" s="1012">
        <v>6603</v>
      </c>
      <c r="B166" s="1016" t="s">
        <v>1286</v>
      </c>
      <c r="C166" s="1012">
        <v>6603</v>
      </c>
    </row>
    <row r="167" spans="1:3" ht="15.75">
      <c r="A167" s="1012">
        <v>6604</v>
      </c>
      <c r="B167" s="1016" t="s">
        <v>1287</v>
      </c>
      <c r="C167" s="1012">
        <v>6604</v>
      </c>
    </row>
    <row r="168" spans="1:3" ht="15.75">
      <c r="A168" s="1012">
        <v>6605</v>
      </c>
      <c r="B168" s="1016" t="s">
        <v>1288</v>
      </c>
      <c r="C168" s="1012">
        <v>6605</v>
      </c>
    </row>
    <row r="169" spans="1:3" ht="15">
      <c r="A169" s="1027">
        <v>6606</v>
      </c>
      <c r="B169" s="1018" t="s">
        <v>1289</v>
      </c>
      <c r="C169" s="1027">
        <v>6606</v>
      </c>
    </row>
    <row r="170" spans="1:3" ht="15.75">
      <c r="A170" s="1012">
        <v>6618</v>
      </c>
      <c r="B170" s="1015" t="s">
        <v>1290</v>
      </c>
      <c r="C170" s="1012">
        <v>6618</v>
      </c>
    </row>
    <row r="171" spans="1:3" ht="15.75">
      <c r="A171" s="1012">
        <v>6619</v>
      </c>
      <c r="B171" s="1016" t="s">
        <v>1291</v>
      </c>
      <c r="C171" s="1012">
        <v>6619</v>
      </c>
    </row>
    <row r="172" spans="1:3" ht="15.75">
      <c r="A172" s="1012">
        <v>6621</v>
      </c>
      <c r="B172" s="1015" t="s">
        <v>1292</v>
      </c>
      <c r="C172" s="1012">
        <v>6621</v>
      </c>
    </row>
    <row r="173" spans="1:3" ht="15.75">
      <c r="A173" s="1012">
        <v>6622</v>
      </c>
      <c r="B173" s="1016" t="s">
        <v>1293</v>
      </c>
      <c r="C173" s="1012">
        <v>6622</v>
      </c>
    </row>
    <row r="174" spans="1:3" ht="15.75">
      <c r="A174" s="1012">
        <v>6623</v>
      </c>
      <c r="B174" s="1016" t="s">
        <v>1294</v>
      </c>
      <c r="C174" s="1012">
        <v>6623</v>
      </c>
    </row>
    <row r="175" spans="1:3" ht="15.75">
      <c r="A175" s="1012">
        <v>6624</v>
      </c>
      <c r="B175" s="1016" t="s">
        <v>1295</v>
      </c>
      <c r="C175" s="1012">
        <v>6624</v>
      </c>
    </row>
    <row r="176" spans="1:3" ht="15.75">
      <c r="A176" s="1012">
        <v>6625</v>
      </c>
      <c r="B176" s="1017" t="s">
        <v>1296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1022</v>
      </c>
      <c r="C258" s="1012">
        <v>8866</v>
      </c>
    </row>
    <row r="259" spans="1:3" ht="15.75">
      <c r="A259" s="1012">
        <v>8867</v>
      </c>
      <c r="B259" s="1016" t="s">
        <v>1023</v>
      </c>
      <c r="C259" s="1012">
        <v>8867</v>
      </c>
    </row>
    <row r="260" spans="1:3" ht="15.75">
      <c r="A260" s="1012">
        <v>8868</v>
      </c>
      <c r="B260" s="1016" t="s">
        <v>1024</v>
      </c>
      <c r="C260" s="1012">
        <v>8868</v>
      </c>
    </row>
    <row r="261" spans="1:3" ht="15.75">
      <c r="A261" s="1012">
        <v>8869</v>
      </c>
      <c r="B261" s="1015" t="s">
        <v>1025</v>
      </c>
      <c r="C261" s="1012">
        <v>8869</v>
      </c>
    </row>
    <row r="262" spans="1:3" ht="15.75">
      <c r="A262" s="1012">
        <v>8871</v>
      </c>
      <c r="B262" s="1016" t="s">
        <v>1026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1921</v>
      </c>
      <c r="B280" s="933" t="s">
        <v>1926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1921</v>
      </c>
      <c r="B293" s="933" t="s">
        <v>1925</v>
      </c>
    </row>
    <row r="294" ht="15.75">
      <c r="B294" s="887" t="s">
        <v>1922</v>
      </c>
    </row>
    <row r="295" ht="18.75" thickBot="1">
      <c r="B295" s="887" t="s">
        <v>1923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1057</v>
      </c>
    </row>
    <row r="320" spans="1:2" ht="16.5">
      <c r="A320" s="945" t="s">
        <v>1058</v>
      </c>
      <c r="B320" s="946" t="s">
        <v>1059</v>
      </c>
    </row>
    <row r="321" spans="1:2" ht="16.5">
      <c r="A321" s="945" t="s">
        <v>1060</v>
      </c>
      <c r="B321" s="946" t="s">
        <v>1061</v>
      </c>
    </row>
    <row r="322" spans="1:2" ht="16.5">
      <c r="A322" s="940" t="s">
        <v>1062</v>
      </c>
      <c r="B322" s="938" t="s">
        <v>1063</v>
      </c>
    </row>
    <row r="323" spans="1:2" ht="16.5">
      <c r="A323" s="940" t="s">
        <v>1064</v>
      </c>
      <c r="B323" s="938" t="s">
        <v>1065</v>
      </c>
    </row>
    <row r="324" spans="1:2" ht="16.5">
      <c r="A324" s="940" t="s">
        <v>1066</v>
      </c>
      <c r="B324" s="938" t="s">
        <v>1067</v>
      </c>
    </row>
    <row r="325" spans="1:2" ht="16.5">
      <c r="A325" s="940" t="s">
        <v>1068</v>
      </c>
      <c r="B325" s="938" t="s">
        <v>1069</v>
      </c>
    </row>
    <row r="326" spans="1:2" ht="16.5">
      <c r="A326" s="940" t="s">
        <v>1070</v>
      </c>
      <c r="B326" s="938" t="s">
        <v>1071</v>
      </c>
    </row>
    <row r="327" spans="1:2" ht="16.5">
      <c r="A327" s="940" t="s">
        <v>1072</v>
      </c>
      <c r="B327" s="938" t="s">
        <v>1073</v>
      </c>
    </row>
    <row r="328" spans="1:2" ht="16.5">
      <c r="A328" s="940" t="s">
        <v>1074</v>
      </c>
      <c r="B328" s="946" t="s">
        <v>1075</v>
      </c>
    </row>
    <row r="329" spans="1:2" ht="16.5">
      <c r="A329" s="940" t="s">
        <v>1076</v>
      </c>
      <c r="B329" s="946" t="s">
        <v>1077</v>
      </c>
    </row>
    <row r="330" spans="1:2" ht="16.5">
      <c r="A330" s="940" t="s">
        <v>1078</v>
      </c>
      <c r="B330" s="946" t="s">
        <v>1079</v>
      </c>
    </row>
    <row r="331" spans="1:2" ht="16.5">
      <c r="A331" s="940" t="s">
        <v>1080</v>
      </c>
      <c r="B331" s="938" t="s">
        <v>1081</v>
      </c>
    </row>
    <row r="332" spans="1:2" ht="16.5">
      <c r="A332" s="940" t="s">
        <v>1082</v>
      </c>
      <c r="B332" s="938" t="s">
        <v>1083</v>
      </c>
    </row>
    <row r="333" spans="1:2" ht="16.5">
      <c r="A333" s="940" t="s">
        <v>1084</v>
      </c>
      <c r="B333" s="946" t="s">
        <v>1085</v>
      </c>
    </row>
    <row r="334" spans="1:2" ht="16.5">
      <c r="A334" s="940" t="s">
        <v>1086</v>
      </c>
      <c r="B334" s="938" t="s">
        <v>1087</v>
      </c>
    </row>
    <row r="335" spans="1:2" ht="16.5">
      <c r="A335" s="940" t="s">
        <v>1088</v>
      </c>
      <c r="B335" s="938" t="s">
        <v>1089</v>
      </c>
    </row>
    <row r="336" spans="1:2" ht="16.5">
      <c r="A336" s="940" t="s">
        <v>1090</v>
      </c>
      <c r="B336" s="938" t="s">
        <v>1091</v>
      </c>
    </row>
    <row r="337" spans="1:2" ht="16.5">
      <c r="A337" s="940" t="s">
        <v>1092</v>
      </c>
      <c r="B337" s="938" t="s">
        <v>1093</v>
      </c>
    </row>
    <row r="338" spans="1:2" ht="16.5">
      <c r="A338" s="940" t="s">
        <v>1094</v>
      </c>
      <c r="B338" s="938" t="s">
        <v>1095</v>
      </c>
    </row>
    <row r="339" spans="1:2" ht="16.5">
      <c r="A339" s="940" t="s">
        <v>1096</v>
      </c>
      <c r="B339" s="938" t="s">
        <v>1097</v>
      </c>
    </row>
    <row r="340" spans="1:2" ht="16.5">
      <c r="A340" s="947" t="s">
        <v>1098</v>
      </c>
      <c r="B340" s="948" t="s">
        <v>1099</v>
      </c>
    </row>
    <row r="341" spans="1:2" s="888" customFormat="1" ht="16.5">
      <c r="A341" s="949" t="s">
        <v>1100</v>
      </c>
      <c r="B341" s="950" t="s">
        <v>1101</v>
      </c>
    </row>
    <row r="342" spans="1:2" s="888" customFormat="1" ht="16.5">
      <c r="A342" s="949" t="s">
        <v>1102</v>
      </c>
      <c r="B342" s="950" t="s">
        <v>1103</v>
      </c>
    </row>
    <row r="343" spans="1:2" s="888" customFormat="1" ht="16.5">
      <c r="A343" s="949" t="s">
        <v>1104</v>
      </c>
      <c r="B343" s="950" t="s">
        <v>1105</v>
      </c>
    </row>
    <row r="344" spans="1:3" ht="17.25" thickBot="1">
      <c r="A344" s="951" t="s">
        <v>1106</v>
      </c>
      <c r="B344" s="952" t="s">
        <v>1107</v>
      </c>
      <c r="C344" s="888"/>
    </row>
    <row r="345" spans="1:256" ht="18">
      <c r="A345" s="953"/>
      <c r="B345" s="954" t="s">
        <v>1924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1108</v>
      </c>
      <c r="C346" s="888"/>
    </row>
    <row r="347" spans="1:3" ht="18">
      <c r="A347" s="955"/>
      <c r="B347" s="957" t="s">
        <v>1109</v>
      </c>
      <c r="C347" s="888"/>
    </row>
    <row r="348" spans="1:3" ht="18">
      <c r="A348" s="958" t="s">
        <v>1110</v>
      </c>
      <c r="B348" s="959" t="s">
        <v>1111</v>
      </c>
      <c r="C348" s="888"/>
    </row>
    <row r="349" spans="1:2" ht="18">
      <c r="A349" s="960" t="s">
        <v>1112</v>
      </c>
      <c r="B349" s="961" t="s">
        <v>1113</v>
      </c>
    </row>
    <row r="350" spans="1:2" ht="18">
      <c r="A350" s="960" t="s">
        <v>1114</v>
      </c>
      <c r="B350" s="962" t="s">
        <v>1115</v>
      </c>
    </row>
    <row r="351" spans="1:2" ht="18">
      <c r="A351" s="960" t="s">
        <v>1116</v>
      </c>
      <c r="B351" s="962" t="s">
        <v>1117</v>
      </c>
    </row>
    <row r="352" spans="1:2" ht="18">
      <c r="A352" s="960" t="s">
        <v>1118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1088</v>
      </c>
      <c r="B389" s="938" t="s">
        <v>1089</v>
      </c>
      <c r="C389" s="889" t="s">
        <v>468</v>
      </c>
      <c r="D389" s="895"/>
      <c r="E389" s="891"/>
    </row>
    <row r="390" spans="1:5" ht="16.5">
      <c r="A390" s="975" t="s">
        <v>1090</v>
      </c>
      <c r="B390" s="938" t="s">
        <v>1091</v>
      </c>
      <c r="C390" s="889" t="s">
        <v>468</v>
      </c>
      <c r="D390" s="895"/>
      <c r="E390" s="891"/>
    </row>
    <row r="391" spans="1:5" ht="16.5">
      <c r="A391" s="976" t="s">
        <v>1092</v>
      </c>
      <c r="B391" s="977" t="s">
        <v>1093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1529</v>
      </c>
      <c r="C395" s="889" t="s">
        <v>468</v>
      </c>
      <c r="D395" s="895"/>
      <c r="E395" s="891"/>
    </row>
    <row r="396" spans="1:5" ht="16.5">
      <c r="A396" s="975" t="s">
        <v>1530</v>
      </c>
      <c r="B396" s="938" t="s">
        <v>1531</v>
      </c>
      <c r="C396" s="889" t="s">
        <v>468</v>
      </c>
      <c r="D396" s="897"/>
      <c r="E396" s="891"/>
    </row>
    <row r="397" spans="1:5" ht="18.75" thickBot="1">
      <c r="A397" s="982" t="s">
        <v>1532</v>
      </c>
      <c r="B397" s="983" t="s">
        <v>1533</v>
      </c>
      <c r="C397" s="889" t="s">
        <v>468</v>
      </c>
      <c r="D397" s="896"/>
      <c r="E397" s="891"/>
    </row>
    <row r="398" spans="1:5" ht="16.5">
      <c r="A398" s="984" t="s">
        <v>1534</v>
      </c>
      <c r="B398" s="985" t="s">
        <v>1535</v>
      </c>
      <c r="C398" s="889" t="s">
        <v>468</v>
      </c>
      <c r="D398" s="897"/>
      <c r="E398" s="891"/>
    </row>
    <row r="399" spans="1:5" ht="16.5">
      <c r="A399" s="986" t="s">
        <v>1536</v>
      </c>
      <c r="B399" s="938" t="s">
        <v>1537</v>
      </c>
      <c r="C399" s="889" t="s">
        <v>468</v>
      </c>
      <c r="D399" s="899"/>
      <c r="E399" s="891"/>
    </row>
    <row r="400" spans="1:5" ht="16.5">
      <c r="A400" s="975" t="s">
        <v>1538</v>
      </c>
      <c r="B400" s="942" t="s">
        <v>1539</v>
      </c>
      <c r="C400" s="889" t="s">
        <v>468</v>
      </c>
      <c r="D400" s="897"/>
      <c r="E400" s="891"/>
    </row>
    <row r="401" spans="1:5" ht="17.25" thickBot="1">
      <c r="A401" s="987" t="s">
        <v>1540</v>
      </c>
      <c r="B401" s="988" t="s">
        <v>1541</v>
      </c>
      <c r="C401" s="889" t="s">
        <v>468</v>
      </c>
      <c r="D401" s="897"/>
      <c r="E401" s="891"/>
    </row>
    <row r="402" spans="1:5" ht="18">
      <c r="A402" s="989" t="s">
        <v>1542</v>
      </c>
      <c r="B402" s="990" t="s">
        <v>1543</v>
      </c>
      <c r="C402" s="889" t="s">
        <v>468</v>
      </c>
      <c r="D402" s="900"/>
      <c r="E402" s="891"/>
    </row>
    <row r="403" spans="1:5" ht="18">
      <c r="A403" s="991" t="s">
        <v>1544</v>
      </c>
      <c r="B403" s="992" t="s">
        <v>1545</v>
      </c>
      <c r="C403" s="889" t="s">
        <v>468</v>
      </c>
      <c r="D403" s="900"/>
      <c r="E403" s="891"/>
    </row>
    <row r="404" spans="1:5" ht="18">
      <c r="A404" s="991" t="s">
        <v>1546</v>
      </c>
      <c r="B404" s="993" t="s">
        <v>1547</v>
      </c>
      <c r="C404" s="889" t="s">
        <v>468</v>
      </c>
      <c r="D404" s="900"/>
      <c r="E404" s="891"/>
    </row>
    <row r="405" spans="1:5" ht="18">
      <c r="A405" s="991" t="s">
        <v>1548</v>
      </c>
      <c r="B405" s="992" t="s">
        <v>1549</v>
      </c>
      <c r="C405" s="889" t="s">
        <v>468</v>
      </c>
      <c r="D405" s="900"/>
      <c r="E405" s="891"/>
    </row>
    <row r="406" spans="1:5" ht="18">
      <c r="A406" s="991" t="s">
        <v>1550</v>
      </c>
      <c r="B406" s="992" t="s">
        <v>1551</v>
      </c>
      <c r="C406" s="889" t="s">
        <v>468</v>
      </c>
      <c r="D406" s="900"/>
      <c r="E406" s="891"/>
    </row>
    <row r="407" spans="1:5" ht="18">
      <c r="A407" s="991" t="s">
        <v>1552</v>
      </c>
      <c r="B407" s="994" t="s">
        <v>1553</v>
      </c>
      <c r="C407" s="889" t="s">
        <v>468</v>
      </c>
      <c r="D407" s="900"/>
      <c r="E407" s="891"/>
    </row>
    <row r="408" spans="1:5" ht="18">
      <c r="A408" s="991" t="s">
        <v>1554</v>
      </c>
      <c r="B408" s="994" t="s">
        <v>1555</v>
      </c>
      <c r="C408" s="889" t="s">
        <v>468</v>
      </c>
      <c r="D408" s="900"/>
      <c r="E408" s="891"/>
    </row>
    <row r="409" spans="1:5" ht="18">
      <c r="A409" s="991" t="s">
        <v>1556</v>
      </c>
      <c r="B409" s="994" t="s">
        <v>1557</v>
      </c>
      <c r="C409" s="889" t="s">
        <v>468</v>
      </c>
      <c r="D409" s="901"/>
      <c r="E409" s="891"/>
    </row>
    <row r="410" spans="1:5" ht="18">
      <c r="A410" s="991" t="s">
        <v>1558</v>
      </c>
      <c r="B410" s="994" t="s">
        <v>1559</v>
      </c>
      <c r="C410" s="889" t="s">
        <v>468</v>
      </c>
      <c r="D410" s="901"/>
      <c r="E410" s="891"/>
    </row>
    <row r="411" spans="1:5" ht="18">
      <c r="A411" s="991" t="s">
        <v>1560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1587</v>
      </c>
      <c r="B490" s="996" t="s">
        <v>1588</v>
      </c>
      <c r="C490" s="889" t="s">
        <v>468</v>
      </c>
      <c r="D490" s="901"/>
      <c r="E490" s="891"/>
    </row>
    <row r="491" spans="1:5" ht="18">
      <c r="A491" s="989" t="s">
        <v>1589</v>
      </c>
      <c r="B491" s="990" t="s">
        <v>1590</v>
      </c>
      <c r="C491" s="889" t="s">
        <v>468</v>
      </c>
      <c r="D491" s="901"/>
      <c r="E491" s="891"/>
    </row>
    <row r="492" spans="1:5" ht="18">
      <c r="A492" s="991" t="s">
        <v>1591</v>
      </c>
      <c r="B492" s="992" t="s">
        <v>1592</v>
      </c>
      <c r="C492" s="889" t="s">
        <v>468</v>
      </c>
      <c r="D492" s="901"/>
      <c r="E492" s="891"/>
    </row>
    <row r="493" spans="1:5" ht="18">
      <c r="A493" s="991" t="s">
        <v>1593</v>
      </c>
      <c r="B493" s="992" t="s">
        <v>1594</v>
      </c>
      <c r="C493" s="889" t="s">
        <v>468</v>
      </c>
      <c r="D493" s="901"/>
      <c r="E493" s="891"/>
    </row>
    <row r="494" spans="1:5" ht="18">
      <c r="A494" s="991" t="s">
        <v>1595</v>
      </c>
      <c r="B494" s="992" t="s">
        <v>1596</v>
      </c>
      <c r="C494" s="889" t="s">
        <v>468</v>
      </c>
      <c r="D494" s="901"/>
      <c r="E494" s="891"/>
    </row>
    <row r="495" spans="1:5" ht="18">
      <c r="A495" s="991" t="s">
        <v>1597</v>
      </c>
      <c r="B495" s="993" t="s">
        <v>1598</v>
      </c>
      <c r="C495" s="889" t="s">
        <v>468</v>
      </c>
      <c r="D495" s="901"/>
      <c r="E495" s="891"/>
    </row>
    <row r="496" spans="1:5" ht="18">
      <c r="A496" s="991" t="s">
        <v>1599</v>
      </c>
      <c r="B496" s="992" t="s">
        <v>1600</v>
      </c>
      <c r="C496" s="889" t="s">
        <v>468</v>
      </c>
      <c r="D496" s="901"/>
      <c r="E496" s="891"/>
    </row>
    <row r="497" spans="1:5" ht="18">
      <c r="A497" s="991" t="s">
        <v>1601</v>
      </c>
      <c r="B497" s="992" t="s">
        <v>1602</v>
      </c>
      <c r="C497" s="889" t="s">
        <v>468</v>
      </c>
      <c r="D497" s="901"/>
      <c r="E497" s="891"/>
    </row>
    <row r="498" spans="1:5" ht="18">
      <c r="A498" s="991" t="s">
        <v>1603</v>
      </c>
      <c r="B498" s="992" t="s">
        <v>1604</v>
      </c>
      <c r="C498" s="889" t="s">
        <v>468</v>
      </c>
      <c r="D498" s="901"/>
      <c r="E498" s="891"/>
    </row>
    <row r="499" spans="1:5" ht="18.75" thickBot="1">
      <c r="A499" s="995" t="s">
        <v>1605</v>
      </c>
      <c r="B499" s="996" t="s">
        <v>1606</v>
      </c>
      <c r="C499" s="889" t="s">
        <v>468</v>
      </c>
      <c r="D499" s="901"/>
      <c r="E499" s="891"/>
    </row>
    <row r="500" spans="1:5" ht="18">
      <c r="A500" s="989" t="s">
        <v>1607</v>
      </c>
      <c r="B500" s="990" t="s">
        <v>1608</v>
      </c>
      <c r="C500" s="889" t="s">
        <v>468</v>
      </c>
      <c r="D500" s="901"/>
      <c r="E500" s="891"/>
    </row>
    <row r="501" spans="1:5" ht="18">
      <c r="A501" s="991" t="s">
        <v>1609</v>
      </c>
      <c r="B501" s="992" t="s">
        <v>1610</v>
      </c>
      <c r="C501" s="889" t="s">
        <v>468</v>
      </c>
      <c r="D501" s="901"/>
      <c r="E501" s="891"/>
    </row>
    <row r="502" spans="1:5" ht="18">
      <c r="A502" s="991" t="s">
        <v>1611</v>
      </c>
      <c r="B502" s="993" t="s">
        <v>1612</v>
      </c>
      <c r="C502" s="889" t="s">
        <v>468</v>
      </c>
      <c r="D502" s="901"/>
      <c r="E502" s="891"/>
    </row>
    <row r="503" spans="1:5" ht="18">
      <c r="A503" s="991" t="s">
        <v>1613</v>
      </c>
      <c r="B503" s="992" t="s">
        <v>1614</v>
      </c>
      <c r="C503" s="889" t="s">
        <v>468</v>
      </c>
      <c r="D503" s="901"/>
      <c r="E503" s="891"/>
    </row>
    <row r="504" spans="1:5" ht="18">
      <c r="A504" s="991" t="s">
        <v>1615</v>
      </c>
      <c r="B504" s="992" t="s">
        <v>1616</v>
      </c>
      <c r="C504" s="889" t="s">
        <v>468</v>
      </c>
      <c r="D504" s="901"/>
      <c r="E504" s="891"/>
    </row>
    <row r="505" spans="1:5" ht="18">
      <c r="A505" s="991" t="s">
        <v>1617</v>
      </c>
      <c r="B505" s="992" t="s">
        <v>1618</v>
      </c>
      <c r="C505" s="889" t="s">
        <v>468</v>
      </c>
      <c r="D505" s="901"/>
      <c r="E505" s="891"/>
    </row>
    <row r="506" spans="1:5" ht="18">
      <c r="A506" s="991" t="s">
        <v>1619</v>
      </c>
      <c r="B506" s="992" t="s">
        <v>1620</v>
      </c>
      <c r="C506" s="889" t="s">
        <v>468</v>
      </c>
      <c r="D506" s="901"/>
      <c r="E506" s="891"/>
    </row>
    <row r="507" spans="1:5" ht="18.75" thickBot="1">
      <c r="A507" s="995" t="s">
        <v>1621</v>
      </c>
      <c r="B507" s="996" t="s">
        <v>1622</v>
      </c>
      <c r="C507" s="889" t="s">
        <v>468</v>
      </c>
      <c r="D507" s="901"/>
      <c r="E507" s="891"/>
    </row>
    <row r="508" spans="1:5" ht="18">
      <c r="A508" s="989" t="s">
        <v>1623</v>
      </c>
      <c r="B508" s="990" t="s">
        <v>1624</v>
      </c>
      <c r="C508" s="889" t="s">
        <v>468</v>
      </c>
      <c r="D508" s="901"/>
      <c r="E508" s="891"/>
    </row>
    <row r="509" spans="1:5" ht="18">
      <c r="A509" s="991" t="s">
        <v>1625</v>
      </c>
      <c r="B509" s="992" t="s">
        <v>1626</v>
      </c>
      <c r="C509" s="889" t="s">
        <v>468</v>
      </c>
      <c r="D509" s="901"/>
      <c r="E509" s="891"/>
    </row>
    <row r="510" spans="1:5" ht="18">
      <c r="A510" s="991" t="s">
        <v>1627</v>
      </c>
      <c r="B510" s="992" t="s">
        <v>1628</v>
      </c>
      <c r="C510" s="889" t="s">
        <v>468</v>
      </c>
      <c r="D510" s="901"/>
      <c r="E510" s="891"/>
    </row>
    <row r="511" spans="1:5" ht="18">
      <c r="A511" s="991" t="s">
        <v>1629</v>
      </c>
      <c r="B511" s="992" t="s">
        <v>1630</v>
      </c>
      <c r="C511" s="889" t="s">
        <v>468</v>
      </c>
      <c r="D511" s="901"/>
      <c r="E511" s="891"/>
    </row>
    <row r="512" spans="1:5" ht="18">
      <c r="A512" s="991" t="s">
        <v>1631</v>
      </c>
      <c r="B512" s="992" t="s">
        <v>1632</v>
      </c>
      <c r="C512" s="889" t="s">
        <v>468</v>
      </c>
      <c r="D512" s="901"/>
      <c r="E512" s="891"/>
    </row>
    <row r="513" spans="1:5" ht="18">
      <c r="A513" s="991" t="s">
        <v>1633</v>
      </c>
      <c r="B513" s="992" t="s">
        <v>1634</v>
      </c>
      <c r="C513" s="889" t="s">
        <v>468</v>
      </c>
      <c r="D513" s="901"/>
      <c r="E513" s="891"/>
    </row>
    <row r="514" spans="1:5" ht="18">
      <c r="A514" s="991" t="s">
        <v>1635</v>
      </c>
      <c r="B514" s="992" t="s">
        <v>1636</v>
      </c>
      <c r="C514" s="889" t="s">
        <v>468</v>
      </c>
      <c r="D514" s="901"/>
      <c r="E514" s="891"/>
    </row>
    <row r="515" spans="1:5" ht="18">
      <c r="A515" s="991" t="s">
        <v>1637</v>
      </c>
      <c r="B515" s="992" t="s">
        <v>1638</v>
      </c>
      <c r="C515" s="889" t="s">
        <v>468</v>
      </c>
      <c r="D515" s="901"/>
      <c r="E515" s="891"/>
    </row>
    <row r="516" spans="1:5" ht="18">
      <c r="A516" s="991" t="s">
        <v>1639</v>
      </c>
      <c r="B516" s="993" t="s">
        <v>1640</v>
      </c>
      <c r="C516" s="889" t="s">
        <v>468</v>
      </c>
      <c r="D516" s="901"/>
      <c r="E516" s="891"/>
    </row>
    <row r="517" spans="1:5" ht="18">
      <c r="A517" s="991" t="s">
        <v>1641</v>
      </c>
      <c r="B517" s="992" t="s">
        <v>1642</v>
      </c>
      <c r="C517" s="889" t="s">
        <v>468</v>
      </c>
      <c r="D517" s="901"/>
      <c r="E517" s="891"/>
    </row>
    <row r="518" spans="1:5" ht="18.75" thickBot="1">
      <c r="A518" s="995" t="s">
        <v>1643</v>
      </c>
      <c r="B518" s="996" t="s">
        <v>1644</v>
      </c>
      <c r="C518" s="889" t="s">
        <v>468</v>
      </c>
      <c r="D518" s="901"/>
      <c r="E518" s="891"/>
    </row>
    <row r="519" spans="1:5" ht="18">
      <c r="A519" s="989" t="s">
        <v>1645</v>
      </c>
      <c r="B519" s="990" t="s">
        <v>1646</v>
      </c>
      <c r="C519" s="889" t="s">
        <v>468</v>
      </c>
      <c r="D519" s="901"/>
      <c r="E519" s="891"/>
    </row>
    <row r="520" spans="1:5" ht="18">
      <c r="A520" s="991" t="s">
        <v>1647</v>
      </c>
      <c r="B520" s="992" t="s">
        <v>1648</v>
      </c>
      <c r="C520" s="889" t="s">
        <v>468</v>
      </c>
      <c r="D520" s="901"/>
      <c r="E520" s="891"/>
    </row>
    <row r="521" spans="1:5" ht="18">
      <c r="A521" s="991" t="s">
        <v>1649</v>
      </c>
      <c r="B521" s="992" t="s">
        <v>1650</v>
      </c>
      <c r="C521" s="889" t="s">
        <v>468</v>
      </c>
      <c r="D521" s="901"/>
      <c r="E521" s="891"/>
    </row>
    <row r="522" spans="1:5" ht="18">
      <c r="A522" s="991" t="s">
        <v>1651</v>
      </c>
      <c r="B522" s="992" t="s">
        <v>1652</v>
      </c>
      <c r="C522" s="889" t="s">
        <v>468</v>
      </c>
      <c r="D522" s="901"/>
      <c r="E522" s="891"/>
    </row>
    <row r="523" spans="1:5" ht="18">
      <c r="A523" s="991" t="s">
        <v>1653</v>
      </c>
      <c r="B523" s="992" t="s">
        <v>1654</v>
      </c>
      <c r="C523" s="889" t="s">
        <v>468</v>
      </c>
      <c r="D523" s="901"/>
      <c r="E523" s="891"/>
    </row>
    <row r="524" spans="1:5" ht="18">
      <c r="A524" s="991" t="s">
        <v>1655</v>
      </c>
      <c r="B524" s="993" t="s">
        <v>1656</v>
      </c>
      <c r="C524" s="889" t="s">
        <v>468</v>
      </c>
      <c r="D524" s="901"/>
      <c r="E524" s="891"/>
    </row>
    <row r="525" spans="1:5" ht="18">
      <c r="A525" s="991" t="s">
        <v>1657</v>
      </c>
      <c r="B525" s="992" t="s">
        <v>1658</v>
      </c>
      <c r="C525" s="889" t="s">
        <v>468</v>
      </c>
      <c r="D525" s="901"/>
      <c r="E525" s="891"/>
    </row>
    <row r="526" spans="1:5" ht="18">
      <c r="A526" s="991" t="s">
        <v>1659</v>
      </c>
      <c r="B526" s="992" t="s">
        <v>1660</v>
      </c>
      <c r="C526" s="889" t="s">
        <v>468</v>
      </c>
      <c r="D526" s="901"/>
      <c r="E526" s="891"/>
    </row>
    <row r="527" spans="1:5" ht="18">
      <c r="A527" s="991" t="s">
        <v>1661</v>
      </c>
      <c r="B527" s="992" t="s">
        <v>1662</v>
      </c>
      <c r="C527" s="889" t="s">
        <v>468</v>
      </c>
      <c r="D527" s="901"/>
      <c r="E527" s="891"/>
    </row>
    <row r="528" spans="1:5" ht="18">
      <c r="A528" s="991" t="s">
        <v>1663</v>
      </c>
      <c r="B528" s="992" t="s">
        <v>1664</v>
      </c>
      <c r="C528" s="889" t="s">
        <v>468</v>
      </c>
      <c r="D528" s="901"/>
      <c r="E528" s="891"/>
    </row>
    <row r="529" spans="1:5" ht="18.75" thickBot="1">
      <c r="A529" s="995" t="s">
        <v>1665</v>
      </c>
      <c r="B529" s="996" t="s">
        <v>1666</v>
      </c>
      <c r="C529" s="889" t="s">
        <v>468</v>
      </c>
      <c r="D529" s="901"/>
      <c r="E529" s="891"/>
    </row>
    <row r="530" spans="1:5" ht="18">
      <c r="A530" s="989" t="s">
        <v>1667</v>
      </c>
      <c r="B530" s="990" t="s">
        <v>1668</v>
      </c>
      <c r="C530" s="889" t="s">
        <v>468</v>
      </c>
      <c r="D530" s="901"/>
      <c r="E530" s="891"/>
    </row>
    <row r="531" spans="1:5" ht="18">
      <c r="A531" s="991" t="s">
        <v>1669</v>
      </c>
      <c r="B531" s="992" t="s">
        <v>1670</v>
      </c>
      <c r="C531" s="889" t="s">
        <v>468</v>
      </c>
      <c r="D531" s="901"/>
      <c r="E531" s="891"/>
    </row>
    <row r="532" spans="1:5" ht="18">
      <c r="A532" s="991" t="s">
        <v>1671</v>
      </c>
      <c r="B532" s="992" t="s">
        <v>1672</v>
      </c>
      <c r="C532" s="889" t="s">
        <v>468</v>
      </c>
      <c r="D532" s="901"/>
      <c r="E532" s="891"/>
    </row>
    <row r="533" spans="1:5" ht="18">
      <c r="A533" s="991" t="s">
        <v>1673</v>
      </c>
      <c r="B533" s="993" t="s">
        <v>1674</v>
      </c>
      <c r="C533" s="889" t="s">
        <v>468</v>
      </c>
      <c r="D533" s="901"/>
      <c r="E533" s="891"/>
    </row>
    <row r="534" spans="1:5" ht="18">
      <c r="A534" s="991" t="s">
        <v>1675</v>
      </c>
      <c r="B534" s="992" t="s">
        <v>1676</v>
      </c>
      <c r="C534" s="889" t="s">
        <v>468</v>
      </c>
      <c r="D534" s="901"/>
      <c r="E534" s="891"/>
    </row>
    <row r="535" spans="1:5" ht="18.75" thickBot="1">
      <c r="A535" s="995" t="s">
        <v>1677</v>
      </c>
      <c r="B535" s="996" t="s">
        <v>1678</v>
      </c>
      <c r="C535" s="889" t="s">
        <v>468</v>
      </c>
      <c r="D535" s="901"/>
      <c r="E535" s="891"/>
    </row>
    <row r="536" spans="1:5" ht="18">
      <c r="A536" s="998" t="s">
        <v>1679</v>
      </c>
      <c r="B536" s="999" t="s">
        <v>1680</v>
      </c>
      <c r="C536" s="889" t="s">
        <v>468</v>
      </c>
      <c r="D536" s="901"/>
      <c r="E536" s="891"/>
    </row>
    <row r="537" spans="1:5" ht="18">
      <c r="A537" s="991" t="s">
        <v>1681</v>
      </c>
      <c r="B537" s="992" t="s">
        <v>1682</v>
      </c>
      <c r="C537" s="889" t="s">
        <v>468</v>
      </c>
      <c r="D537" s="901"/>
      <c r="E537" s="891"/>
    </row>
    <row r="538" spans="1:5" ht="18">
      <c r="A538" s="991" t="s">
        <v>1683</v>
      </c>
      <c r="B538" s="992" t="s">
        <v>1684</v>
      </c>
      <c r="C538" s="889" t="s">
        <v>468</v>
      </c>
      <c r="D538" s="901"/>
      <c r="E538" s="891"/>
    </row>
    <row r="539" spans="1:5" ht="18">
      <c r="A539" s="991" t="s">
        <v>1685</v>
      </c>
      <c r="B539" s="992" t="s">
        <v>1686</v>
      </c>
      <c r="C539" s="889" t="s">
        <v>468</v>
      </c>
      <c r="D539" s="901"/>
      <c r="E539" s="891"/>
    </row>
    <row r="540" spans="1:5" ht="18">
      <c r="A540" s="991" t="s">
        <v>1687</v>
      </c>
      <c r="B540" s="992" t="s">
        <v>1688</v>
      </c>
      <c r="C540" s="889" t="s">
        <v>468</v>
      </c>
      <c r="D540" s="901"/>
      <c r="E540" s="891"/>
    </row>
    <row r="541" spans="1:5" ht="18">
      <c r="A541" s="991" t="s">
        <v>1689</v>
      </c>
      <c r="B541" s="992" t="s">
        <v>1690</v>
      </c>
      <c r="C541" s="889" t="s">
        <v>468</v>
      </c>
      <c r="D541" s="901"/>
      <c r="E541" s="891"/>
    </row>
    <row r="542" spans="1:5" ht="18">
      <c r="A542" s="991" t="s">
        <v>1691</v>
      </c>
      <c r="B542" s="992" t="s">
        <v>1692</v>
      </c>
      <c r="C542" s="889" t="s">
        <v>468</v>
      </c>
      <c r="D542" s="901"/>
      <c r="E542" s="891"/>
    </row>
    <row r="543" spans="1:5" ht="18">
      <c r="A543" s="991" t="s">
        <v>1693</v>
      </c>
      <c r="B543" s="993" t="s">
        <v>1694</v>
      </c>
      <c r="C543" s="889" t="s">
        <v>468</v>
      </c>
      <c r="D543" s="901"/>
      <c r="E543" s="891"/>
    </row>
    <row r="544" spans="1:5" ht="18">
      <c r="A544" s="991" t="s">
        <v>1695</v>
      </c>
      <c r="B544" s="992" t="s">
        <v>1696</v>
      </c>
      <c r="C544" s="889" t="s">
        <v>468</v>
      </c>
      <c r="D544" s="901"/>
      <c r="E544" s="891"/>
    </row>
    <row r="545" spans="1:5" ht="18">
      <c r="A545" s="991" t="s">
        <v>1697</v>
      </c>
      <c r="B545" s="992" t="s">
        <v>1698</v>
      </c>
      <c r="C545" s="889" t="s">
        <v>468</v>
      </c>
      <c r="D545" s="901"/>
      <c r="E545" s="891"/>
    </row>
    <row r="546" spans="1:5" ht="18.75" thickBot="1">
      <c r="A546" s="1000" t="s">
        <v>1699</v>
      </c>
      <c r="B546" s="996" t="s">
        <v>1700</v>
      </c>
      <c r="C546" s="889" t="s">
        <v>468</v>
      </c>
      <c r="D546" s="902"/>
      <c r="E546" s="891"/>
    </row>
    <row r="547" spans="1:5" ht="18">
      <c r="A547" s="998" t="s">
        <v>1701</v>
      </c>
      <c r="B547" s="999" t="s">
        <v>1702</v>
      </c>
      <c r="C547" s="889" t="s">
        <v>468</v>
      </c>
      <c r="D547" s="901"/>
      <c r="E547" s="891"/>
    </row>
    <row r="548" spans="1:5" ht="18">
      <c r="A548" s="991" t="s">
        <v>1703</v>
      </c>
      <c r="B548" s="992" t="s">
        <v>1704</v>
      </c>
      <c r="C548" s="889" t="s">
        <v>468</v>
      </c>
      <c r="D548" s="901"/>
      <c r="E548" s="891"/>
    </row>
    <row r="549" spans="1:5" ht="18">
      <c r="A549" s="991" t="s">
        <v>1705</v>
      </c>
      <c r="B549" s="992" t="s">
        <v>1706</v>
      </c>
      <c r="C549" s="889" t="s">
        <v>468</v>
      </c>
      <c r="D549" s="901"/>
      <c r="E549" s="891"/>
    </row>
    <row r="550" spans="1:5" ht="18">
      <c r="A550" s="991" t="s">
        <v>1707</v>
      </c>
      <c r="B550" s="992" t="s">
        <v>1708</v>
      </c>
      <c r="C550" s="889" t="s">
        <v>468</v>
      </c>
      <c r="D550" s="901"/>
      <c r="E550" s="891"/>
    </row>
    <row r="551" spans="1:5" ht="18">
      <c r="A551" s="991" t="s">
        <v>1709</v>
      </c>
      <c r="B551" s="992" t="s">
        <v>1710</v>
      </c>
      <c r="C551" s="889" t="s">
        <v>468</v>
      </c>
      <c r="D551" s="901"/>
      <c r="E551" s="891"/>
    </row>
    <row r="552" spans="1:5" ht="18">
      <c r="A552" s="991" t="s">
        <v>1711</v>
      </c>
      <c r="B552" s="992" t="s">
        <v>1712</v>
      </c>
      <c r="C552" s="889" t="s">
        <v>468</v>
      </c>
      <c r="D552" s="901"/>
      <c r="E552" s="891"/>
    </row>
    <row r="553" spans="1:5" ht="18">
      <c r="A553" s="991" t="s">
        <v>1713</v>
      </c>
      <c r="B553" s="992" t="s">
        <v>1714</v>
      </c>
      <c r="C553" s="889" t="s">
        <v>468</v>
      </c>
      <c r="D553" s="901"/>
      <c r="E553" s="891"/>
    </row>
    <row r="554" spans="1:5" ht="18">
      <c r="A554" s="991" t="s">
        <v>1715</v>
      </c>
      <c r="B554" s="992" t="s">
        <v>1716</v>
      </c>
      <c r="C554" s="889" t="s">
        <v>468</v>
      </c>
      <c r="D554" s="901"/>
      <c r="E554" s="891"/>
    </row>
    <row r="555" spans="1:5" ht="18">
      <c r="A555" s="991" t="s">
        <v>1717</v>
      </c>
      <c r="B555" s="993" t="s">
        <v>1718</v>
      </c>
      <c r="C555" s="889" t="s">
        <v>468</v>
      </c>
      <c r="D555" s="901"/>
      <c r="E555" s="891"/>
    </row>
    <row r="556" spans="1:5" ht="18">
      <c r="A556" s="991" t="s">
        <v>1719</v>
      </c>
      <c r="B556" s="992" t="s">
        <v>1720</v>
      </c>
      <c r="C556" s="889" t="s">
        <v>468</v>
      </c>
      <c r="D556" s="901"/>
      <c r="E556" s="891"/>
    </row>
    <row r="557" spans="1:5" ht="18">
      <c r="A557" s="991" t="s">
        <v>1721</v>
      </c>
      <c r="B557" s="992" t="s">
        <v>1722</v>
      </c>
      <c r="C557" s="889" t="s">
        <v>468</v>
      </c>
      <c r="D557" s="901"/>
      <c r="E557" s="891"/>
    </row>
    <row r="558" spans="1:5" ht="18">
      <c r="A558" s="991" t="s">
        <v>1723</v>
      </c>
      <c r="B558" s="992" t="s">
        <v>1724</v>
      </c>
      <c r="C558" s="889" t="s">
        <v>468</v>
      </c>
      <c r="D558" s="901"/>
      <c r="E558" s="891"/>
    </row>
    <row r="559" spans="1:5" ht="18">
      <c r="A559" s="991" t="s">
        <v>1725</v>
      </c>
      <c r="B559" s="992" t="s">
        <v>1726</v>
      </c>
      <c r="C559" s="889" t="s">
        <v>468</v>
      </c>
      <c r="D559" s="901"/>
      <c r="E559" s="891"/>
    </row>
    <row r="560" spans="1:5" ht="18">
      <c r="A560" s="991" t="s">
        <v>1727</v>
      </c>
      <c r="B560" s="992" t="s">
        <v>1728</v>
      </c>
      <c r="C560" s="889" t="s">
        <v>468</v>
      </c>
      <c r="D560" s="901"/>
      <c r="E560" s="891"/>
    </row>
    <row r="561" spans="1:5" ht="18">
      <c r="A561" s="991" t="s">
        <v>1729</v>
      </c>
      <c r="B561" s="992" t="s">
        <v>1730</v>
      </c>
      <c r="C561" s="889" t="s">
        <v>468</v>
      </c>
      <c r="D561" s="901"/>
      <c r="E561" s="891"/>
    </row>
    <row r="562" spans="1:5" ht="18">
      <c r="A562" s="991" t="s">
        <v>1731</v>
      </c>
      <c r="B562" s="992" t="s">
        <v>1732</v>
      </c>
      <c r="C562" s="889" t="s">
        <v>468</v>
      </c>
      <c r="D562" s="901"/>
      <c r="E562" s="891"/>
    </row>
    <row r="563" spans="1:5" ht="18.75">
      <c r="A563" s="991" t="s">
        <v>1733</v>
      </c>
      <c r="B563" s="992" t="s">
        <v>1734</v>
      </c>
      <c r="C563" s="889" t="s">
        <v>468</v>
      </c>
      <c r="D563" s="901"/>
      <c r="E563" s="891"/>
    </row>
    <row r="564" spans="1:5" ht="19.5" thickBot="1">
      <c r="A564" s="995" t="s">
        <v>1735</v>
      </c>
      <c r="B564" s="1001" t="s">
        <v>1736</v>
      </c>
      <c r="C564" s="889" t="s">
        <v>468</v>
      </c>
      <c r="D564" s="903"/>
      <c r="E564" s="891"/>
    </row>
    <row r="565" spans="1:5" ht="18.75">
      <c r="A565" s="989" t="s">
        <v>1737</v>
      </c>
      <c r="B565" s="990" t="s">
        <v>1738</v>
      </c>
      <c r="C565" s="889" t="s">
        <v>468</v>
      </c>
      <c r="D565" s="901"/>
      <c r="E565" s="891"/>
    </row>
    <row r="566" spans="1:5" ht="18.75">
      <c r="A566" s="991" t="s">
        <v>1739</v>
      </c>
      <c r="B566" s="992" t="s">
        <v>1740</v>
      </c>
      <c r="C566" s="889" t="s">
        <v>468</v>
      </c>
      <c r="D566" s="901"/>
      <c r="E566" s="891"/>
    </row>
    <row r="567" spans="1:5" ht="18.75">
      <c r="A567" s="991" t="s">
        <v>1741</v>
      </c>
      <c r="B567" s="992" t="s">
        <v>1742</v>
      </c>
      <c r="C567" s="889" t="s">
        <v>468</v>
      </c>
      <c r="D567" s="901"/>
      <c r="E567" s="891"/>
    </row>
    <row r="568" spans="1:5" ht="18.75">
      <c r="A568" s="991" t="s">
        <v>1743</v>
      </c>
      <c r="B568" s="992" t="s">
        <v>1744</v>
      </c>
      <c r="C568" s="889" t="s">
        <v>468</v>
      </c>
      <c r="D568" s="901"/>
      <c r="E568" s="891"/>
    </row>
    <row r="569" spans="1:5" ht="19.5">
      <c r="A569" s="991" t="s">
        <v>1745</v>
      </c>
      <c r="B569" s="993" t="s">
        <v>1746</v>
      </c>
      <c r="C569" s="889" t="s">
        <v>468</v>
      </c>
      <c r="D569" s="901"/>
      <c r="E569" s="891"/>
    </row>
    <row r="570" spans="1:5" ht="18.75">
      <c r="A570" s="991" t="s">
        <v>1747</v>
      </c>
      <c r="B570" s="992" t="s">
        <v>1748</v>
      </c>
      <c r="C570" s="889" t="s">
        <v>468</v>
      </c>
      <c r="D570" s="901"/>
      <c r="E570" s="891"/>
    </row>
    <row r="571" spans="1:5" ht="19.5" thickBot="1">
      <c r="A571" s="995" t="s">
        <v>1749</v>
      </c>
      <c r="B571" s="996" t="s">
        <v>1750</v>
      </c>
      <c r="C571" s="889" t="s">
        <v>468</v>
      </c>
      <c r="D571" s="901"/>
      <c r="E571" s="891"/>
    </row>
    <row r="572" spans="1:5" ht="18.75">
      <c r="A572" s="989" t="s">
        <v>1751</v>
      </c>
      <c r="B572" s="990" t="s">
        <v>1752</v>
      </c>
      <c r="C572" s="889" t="s">
        <v>468</v>
      </c>
      <c r="D572" s="901"/>
      <c r="E572" s="891"/>
    </row>
    <row r="573" spans="1:5" ht="18.75">
      <c r="A573" s="991" t="s">
        <v>1753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1754</v>
      </c>
      <c r="B574" s="992" t="s">
        <v>1755</v>
      </c>
      <c r="C574" s="889" t="s">
        <v>468</v>
      </c>
      <c r="D574" s="901"/>
      <c r="E574" s="891"/>
    </row>
    <row r="575" spans="1:5" ht="18.75">
      <c r="A575" s="991" t="s">
        <v>1756</v>
      </c>
      <c r="B575" s="992" t="s">
        <v>1757</v>
      </c>
      <c r="C575" s="889" t="s">
        <v>468</v>
      </c>
      <c r="D575" s="901"/>
      <c r="E575" s="891"/>
    </row>
    <row r="576" spans="1:5" ht="18.75">
      <c r="A576" s="991" t="s">
        <v>1758</v>
      </c>
      <c r="B576" s="992" t="s">
        <v>1759</v>
      </c>
      <c r="C576" s="889" t="s">
        <v>468</v>
      </c>
      <c r="D576" s="901"/>
      <c r="E576" s="891"/>
    </row>
    <row r="577" spans="1:5" ht="19.5">
      <c r="A577" s="991" t="s">
        <v>1760</v>
      </c>
      <c r="B577" s="993" t="s">
        <v>1761</v>
      </c>
      <c r="C577" s="889" t="s">
        <v>468</v>
      </c>
      <c r="D577" s="901"/>
      <c r="E577" s="891"/>
    </row>
    <row r="578" spans="1:5" ht="18.75">
      <c r="A578" s="991" t="s">
        <v>1762</v>
      </c>
      <c r="B578" s="992" t="s">
        <v>1763</v>
      </c>
      <c r="C578" s="889" t="s">
        <v>468</v>
      </c>
      <c r="D578" s="901"/>
      <c r="E578" s="891"/>
    </row>
    <row r="579" spans="1:5" ht="19.5" thickBot="1">
      <c r="A579" s="995" t="s">
        <v>1764</v>
      </c>
      <c r="B579" s="996" t="s">
        <v>1765</v>
      </c>
      <c r="C579" s="889" t="s">
        <v>468</v>
      </c>
      <c r="D579" s="901"/>
      <c r="E579" s="891"/>
    </row>
    <row r="580" spans="1:5" ht="18.75">
      <c r="A580" s="989" t="s">
        <v>1766</v>
      </c>
      <c r="B580" s="990" t="s">
        <v>1767</v>
      </c>
      <c r="C580" s="889" t="s">
        <v>468</v>
      </c>
      <c r="D580" s="901"/>
      <c r="E580" s="891"/>
    </row>
    <row r="581" spans="1:5" ht="18.75">
      <c r="A581" s="991" t="s">
        <v>1768</v>
      </c>
      <c r="B581" s="992" t="s">
        <v>1769</v>
      </c>
      <c r="C581" s="889" t="s">
        <v>468</v>
      </c>
      <c r="D581" s="901"/>
      <c r="E581" s="891"/>
    </row>
    <row r="582" spans="1:5" ht="18.75">
      <c r="A582" s="991" t="s">
        <v>1770</v>
      </c>
      <c r="B582" s="992" t="s">
        <v>1771</v>
      </c>
      <c r="C582" s="889" t="s">
        <v>468</v>
      </c>
      <c r="D582" s="901"/>
      <c r="E582" s="891"/>
    </row>
    <row r="583" spans="1:5" ht="18.75">
      <c r="A583" s="991" t="s">
        <v>1772</v>
      </c>
      <c r="B583" s="992" t="s">
        <v>1773</v>
      </c>
      <c r="C583" s="889" t="s">
        <v>468</v>
      </c>
      <c r="D583" s="901"/>
      <c r="E583" s="891"/>
    </row>
    <row r="584" spans="1:5" ht="19.5">
      <c r="A584" s="991" t="s">
        <v>1774</v>
      </c>
      <c r="B584" s="993" t="s">
        <v>1775</v>
      </c>
      <c r="C584" s="889" t="s">
        <v>468</v>
      </c>
      <c r="D584" s="901"/>
      <c r="E584" s="891"/>
    </row>
    <row r="585" spans="1:5" ht="18.75">
      <c r="A585" s="991" t="s">
        <v>1776</v>
      </c>
      <c r="B585" s="992" t="s">
        <v>1777</v>
      </c>
      <c r="C585" s="889" t="s">
        <v>468</v>
      </c>
      <c r="D585" s="901"/>
      <c r="E585" s="891"/>
    </row>
    <row r="586" spans="1:5" ht="19.5" thickBot="1">
      <c r="A586" s="995" t="s">
        <v>1778</v>
      </c>
      <c r="B586" s="996" t="s">
        <v>1779</v>
      </c>
      <c r="C586" s="889" t="s">
        <v>468</v>
      </c>
      <c r="D586" s="901"/>
      <c r="E586" s="891"/>
    </row>
    <row r="587" spans="1:5" ht="18.75">
      <c r="A587" s="989" t="s">
        <v>1780</v>
      </c>
      <c r="B587" s="990" t="s">
        <v>1781</v>
      </c>
      <c r="C587" s="889" t="s">
        <v>468</v>
      </c>
      <c r="D587" s="901"/>
      <c r="E587" s="891"/>
    </row>
    <row r="588" spans="1:5" ht="18.75">
      <c r="A588" s="991" t="s">
        <v>1782</v>
      </c>
      <c r="B588" s="992" t="s">
        <v>1783</v>
      </c>
      <c r="C588" s="889" t="s">
        <v>468</v>
      </c>
      <c r="D588" s="901"/>
      <c r="E588" s="891"/>
    </row>
    <row r="589" spans="1:5" ht="19.5">
      <c r="A589" s="991" t="s">
        <v>1784</v>
      </c>
      <c r="B589" s="993" t="s">
        <v>1785</v>
      </c>
      <c r="C589" s="889" t="s">
        <v>468</v>
      </c>
      <c r="D589" s="901"/>
      <c r="E589" s="891"/>
    </row>
    <row r="590" spans="1:5" ht="19.5" thickBot="1">
      <c r="A590" s="995" t="s">
        <v>1786</v>
      </c>
      <c r="B590" s="996" t="s">
        <v>1787</v>
      </c>
      <c r="C590" s="889" t="s">
        <v>468</v>
      </c>
      <c r="D590" s="901"/>
      <c r="E590" s="891"/>
    </row>
    <row r="591" spans="1:5" ht="18.75">
      <c r="A591" s="989" t="s">
        <v>1788</v>
      </c>
      <c r="B591" s="990" t="s">
        <v>1789</v>
      </c>
      <c r="C591" s="889" t="s">
        <v>468</v>
      </c>
      <c r="D591" s="901"/>
      <c r="E591" s="891"/>
    </row>
    <row r="592" spans="1:5" ht="18.75">
      <c r="A592" s="991" t="s">
        <v>1790</v>
      </c>
      <c r="B592" s="992" t="s">
        <v>1791</v>
      </c>
      <c r="C592" s="889" t="s">
        <v>468</v>
      </c>
      <c r="D592" s="901"/>
      <c r="E592" s="891"/>
    </row>
    <row r="593" spans="1:5" ht="18.75">
      <c r="A593" s="991" t="s">
        <v>1792</v>
      </c>
      <c r="B593" s="992" t="s">
        <v>1793</v>
      </c>
      <c r="C593" s="889" t="s">
        <v>468</v>
      </c>
      <c r="D593" s="901"/>
      <c r="E593" s="891"/>
    </row>
    <row r="594" spans="1:5" ht="18.75">
      <c r="A594" s="991" t="s">
        <v>1794</v>
      </c>
      <c r="B594" s="992" t="s">
        <v>1795</v>
      </c>
      <c r="C594" s="889" t="s">
        <v>468</v>
      </c>
      <c r="D594" s="901"/>
      <c r="E594" s="891"/>
    </row>
    <row r="595" spans="1:5" ht="18.75">
      <c r="A595" s="991" t="s">
        <v>1796</v>
      </c>
      <c r="B595" s="992" t="s">
        <v>1797</v>
      </c>
      <c r="C595" s="889" t="s">
        <v>468</v>
      </c>
      <c r="D595" s="901"/>
      <c r="E595" s="891"/>
    </row>
    <row r="596" spans="1:5" ht="18.75">
      <c r="A596" s="991" t="s">
        <v>1798</v>
      </c>
      <c r="B596" s="992" t="s">
        <v>1799</v>
      </c>
      <c r="C596" s="889" t="s">
        <v>468</v>
      </c>
      <c r="D596" s="901"/>
      <c r="E596" s="891"/>
    </row>
    <row r="597" spans="1:5" ht="18.75">
      <c r="A597" s="991" t="s">
        <v>1800</v>
      </c>
      <c r="B597" s="992" t="s">
        <v>1801</v>
      </c>
      <c r="C597" s="889" t="s">
        <v>468</v>
      </c>
      <c r="D597" s="901"/>
      <c r="E597" s="891"/>
    </row>
    <row r="598" spans="1:5" ht="18.75">
      <c r="A598" s="991" t="s">
        <v>1802</v>
      </c>
      <c r="B598" s="992" t="s">
        <v>1803</v>
      </c>
      <c r="C598" s="889" t="s">
        <v>468</v>
      </c>
      <c r="D598" s="901"/>
      <c r="E598" s="891"/>
    </row>
    <row r="599" spans="1:5" ht="19.5">
      <c r="A599" s="991" t="s">
        <v>1804</v>
      </c>
      <c r="B599" s="993" t="s">
        <v>1805</v>
      </c>
      <c r="C599" s="889" t="s">
        <v>468</v>
      </c>
      <c r="D599" s="901"/>
      <c r="E599" s="891"/>
    </row>
    <row r="600" spans="1:5" ht="19.5" thickBot="1">
      <c r="A600" s="995" t="s">
        <v>1806</v>
      </c>
      <c r="B600" s="996" t="s">
        <v>1807</v>
      </c>
      <c r="C600" s="889" t="s">
        <v>468</v>
      </c>
      <c r="D600" s="901"/>
      <c r="E600" s="891"/>
    </row>
    <row r="601" spans="1:5" ht="18.75">
      <c r="A601" s="989" t="s">
        <v>1808</v>
      </c>
      <c r="B601" s="990" t="s">
        <v>1809</v>
      </c>
      <c r="C601" s="889" t="s">
        <v>468</v>
      </c>
      <c r="D601" s="901"/>
      <c r="E601" s="891"/>
    </row>
    <row r="602" spans="1:5" ht="18.75">
      <c r="A602" s="991" t="s">
        <v>1810</v>
      </c>
      <c r="B602" s="992" t="s">
        <v>1811</v>
      </c>
      <c r="C602" s="889" t="s">
        <v>468</v>
      </c>
      <c r="D602" s="901"/>
      <c r="E602" s="891"/>
    </row>
    <row r="603" spans="1:5" ht="18.75">
      <c r="A603" s="991" t="s">
        <v>1812</v>
      </c>
      <c r="B603" s="992" t="s">
        <v>1813</v>
      </c>
      <c r="C603" s="889" t="s">
        <v>468</v>
      </c>
      <c r="D603" s="901"/>
      <c r="E603" s="891"/>
    </row>
    <row r="604" spans="1:5" ht="18.75">
      <c r="A604" s="991" t="s">
        <v>1814</v>
      </c>
      <c r="B604" s="992" t="s">
        <v>1815</v>
      </c>
      <c r="C604" s="889" t="s">
        <v>468</v>
      </c>
      <c r="D604" s="901"/>
      <c r="E604" s="891"/>
    </row>
    <row r="605" spans="1:5" ht="18.75">
      <c r="A605" s="991" t="s">
        <v>1816</v>
      </c>
      <c r="B605" s="992" t="s">
        <v>1817</v>
      </c>
      <c r="C605" s="889" t="s">
        <v>468</v>
      </c>
      <c r="D605" s="901"/>
      <c r="E605" s="891"/>
    </row>
    <row r="606" spans="1:5" ht="18.75">
      <c r="A606" s="991" t="s">
        <v>1818</v>
      </c>
      <c r="B606" s="992" t="s">
        <v>1819</v>
      </c>
      <c r="C606" s="889" t="s">
        <v>468</v>
      </c>
      <c r="D606" s="901"/>
      <c r="E606" s="891"/>
    </row>
    <row r="607" spans="1:5" ht="18.75">
      <c r="A607" s="991" t="s">
        <v>1820</v>
      </c>
      <c r="B607" s="992" t="s">
        <v>1821</v>
      </c>
      <c r="C607" s="889" t="s">
        <v>468</v>
      </c>
      <c r="D607" s="901"/>
      <c r="E607" s="891"/>
    </row>
    <row r="608" spans="1:5" ht="18.75">
      <c r="A608" s="991" t="s">
        <v>1822</v>
      </c>
      <c r="B608" s="992" t="s">
        <v>1823</v>
      </c>
      <c r="C608" s="889" t="s">
        <v>468</v>
      </c>
      <c r="D608" s="901"/>
      <c r="E608" s="891"/>
    </row>
    <row r="609" spans="1:5" ht="18.75">
      <c r="A609" s="991" t="s">
        <v>1824</v>
      </c>
      <c r="B609" s="992" t="s">
        <v>1825</v>
      </c>
      <c r="C609" s="889" t="s">
        <v>468</v>
      </c>
      <c r="D609" s="901"/>
      <c r="E609" s="891"/>
    </row>
    <row r="610" spans="1:5" ht="18.75">
      <c r="A610" s="991" t="s">
        <v>1826</v>
      </c>
      <c r="B610" s="992" t="s">
        <v>1827</v>
      </c>
      <c r="C610" s="889" t="s">
        <v>468</v>
      </c>
      <c r="D610" s="901"/>
      <c r="E610" s="891"/>
    </row>
    <row r="611" spans="1:5" ht="18.75">
      <c r="A611" s="991" t="s">
        <v>1828</v>
      </c>
      <c r="B611" s="992" t="s">
        <v>1829</v>
      </c>
      <c r="C611" s="889" t="s">
        <v>468</v>
      </c>
      <c r="D611" s="901"/>
      <c r="E611" s="891"/>
    </row>
    <row r="612" spans="1:5" ht="18.75">
      <c r="A612" s="991" t="s">
        <v>1830</v>
      </c>
      <c r="B612" s="992" t="s">
        <v>1831</v>
      </c>
      <c r="C612" s="889" t="s">
        <v>468</v>
      </c>
      <c r="D612" s="901"/>
      <c r="E612" s="891"/>
    </row>
    <row r="613" spans="1:5" ht="18.75">
      <c r="A613" s="991" t="s">
        <v>1832</v>
      </c>
      <c r="B613" s="992" t="s">
        <v>1833</v>
      </c>
      <c r="C613" s="889" t="s">
        <v>468</v>
      </c>
      <c r="D613" s="901"/>
      <c r="E613" s="891"/>
    </row>
    <row r="614" spans="1:5" ht="18.75">
      <c r="A614" s="991" t="s">
        <v>1834</v>
      </c>
      <c r="B614" s="992" t="s">
        <v>1835</v>
      </c>
      <c r="C614" s="889" t="s">
        <v>468</v>
      </c>
      <c r="D614" s="901"/>
      <c r="E614" s="891"/>
    </row>
    <row r="615" spans="1:5" ht="18.75">
      <c r="A615" s="991" t="s">
        <v>1836</v>
      </c>
      <c r="B615" s="992" t="s">
        <v>1837</v>
      </c>
      <c r="C615" s="889" t="s">
        <v>468</v>
      </c>
      <c r="D615" s="901"/>
      <c r="E615" s="891"/>
    </row>
    <row r="616" spans="1:5" ht="18.75">
      <c r="A616" s="991" t="s">
        <v>1838</v>
      </c>
      <c r="B616" s="992" t="s">
        <v>1839</v>
      </c>
      <c r="C616" s="889" t="s">
        <v>468</v>
      </c>
      <c r="D616" s="901"/>
      <c r="E616" s="891"/>
    </row>
    <row r="617" spans="1:5" ht="18.75">
      <c r="A617" s="991" t="s">
        <v>1840</v>
      </c>
      <c r="B617" s="992" t="s">
        <v>1841</v>
      </c>
      <c r="C617" s="889" t="s">
        <v>468</v>
      </c>
      <c r="D617" s="901"/>
      <c r="E617" s="891"/>
    </row>
    <row r="618" spans="1:5" ht="18.75">
      <c r="A618" s="991" t="s">
        <v>1842</v>
      </c>
      <c r="B618" s="992" t="s">
        <v>1843</v>
      </c>
      <c r="C618" s="889" t="s">
        <v>468</v>
      </c>
      <c r="D618" s="901"/>
      <c r="E618" s="891"/>
    </row>
    <row r="619" spans="1:5" ht="18.75">
      <c r="A619" s="991" t="s">
        <v>1844</v>
      </c>
      <c r="B619" s="992" t="s">
        <v>1845</v>
      </c>
      <c r="C619" s="889" t="s">
        <v>468</v>
      </c>
      <c r="D619" s="901"/>
      <c r="E619" s="891"/>
    </row>
    <row r="620" spans="1:5" ht="18.75">
      <c r="A620" s="991" t="s">
        <v>1846</v>
      </c>
      <c r="B620" s="992" t="s">
        <v>1847</v>
      </c>
      <c r="C620" s="889" t="s">
        <v>468</v>
      </c>
      <c r="D620" s="901"/>
      <c r="E620" s="891"/>
    </row>
    <row r="621" spans="1:5" ht="18.75">
      <c r="A621" s="991" t="s">
        <v>1848</v>
      </c>
      <c r="B621" s="992" t="s">
        <v>1849</v>
      </c>
      <c r="C621" s="889" t="s">
        <v>468</v>
      </c>
      <c r="D621" s="901"/>
      <c r="E621" s="891"/>
    </row>
    <row r="622" spans="1:5" ht="18.75">
      <c r="A622" s="991" t="s">
        <v>1850</v>
      </c>
      <c r="B622" s="992" t="s">
        <v>1851</v>
      </c>
      <c r="C622" s="889" t="s">
        <v>468</v>
      </c>
      <c r="D622" s="901"/>
      <c r="E622" s="891"/>
    </row>
    <row r="623" spans="1:5" ht="18.75">
      <c r="A623" s="991" t="s">
        <v>1852</v>
      </c>
      <c r="B623" s="992" t="s">
        <v>1853</v>
      </c>
      <c r="C623" s="889" t="s">
        <v>468</v>
      </c>
      <c r="D623" s="901"/>
      <c r="E623" s="891"/>
    </row>
    <row r="624" spans="1:5" ht="18.75">
      <c r="A624" s="991" t="s">
        <v>1854</v>
      </c>
      <c r="B624" s="992" t="s">
        <v>1855</v>
      </c>
      <c r="C624" s="889" t="s">
        <v>468</v>
      </c>
      <c r="D624" s="901"/>
      <c r="E624" s="891"/>
    </row>
    <row r="625" spans="1:5" ht="20.25" thickBot="1">
      <c r="A625" s="995" t="s">
        <v>1856</v>
      </c>
      <c r="B625" s="1002" t="s">
        <v>1857</v>
      </c>
      <c r="C625" s="889" t="s">
        <v>468</v>
      </c>
      <c r="D625" s="901"/>
      <c r="E625" s="891"/>
    </row>
    <row r="626" spans="1:5" ht="18.75">
      <c r="A626" s="989" t="s">
        <v>1858</v>
      </c>
      <c r="B626" s="990" t="s">
        <v>1859</v>
      </c>
      <c r="C626" s="889" t="s">
        <v>468</v>
      </c>
      <c r="D626" s="901"/>
      <c r="E626" s="891"/>
    </row>
    <row r="627" spans="1:5" ht="18.75">
      <c r="A627" s="991" t="s">
        <v>1860</v>
      </c>
      <c r="B627" s="992" t="s">
        <v>1861</v>
      </c>
      <c r="C627" s="889" t="s">
        <v>468</v>
      </c>
      <c r="D627" s="901"/>
      <c r="E627" s="891"/>
    </row>
    <row r="628" spans="1:5" ht="18.75">
      <c r="A628" s="991" t="s">
        <v>1862</v>
      </c>
      <c r="B628" s="992" t="s">
        <v>1863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1921</v>
      </c>
      <c r="B691" s="1004" t="s">
        <v>1920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2015-01-12T09:52:36Z</dcterms:modified>
  <cp:category/>
  <cp:version/>
  <cp:contentType/>
  <cp:contentStatus/>
</cp:coreProperties>
</file>